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5570" windowHeight="7770"/>
  </bookViews>
  <sheets>
    <sheet name="příjmy struktura 2015" sheetId="3" r:id="rId1"/>
    <sheet name="výdaje struktura 2015" sheetId="2" r:id="rId2"/>
    <sheet name="organizace města podrobněji" sheetId="5" r:id="rId3"/>
    <sheet name="VHČ struktura 2015" sheetId="6" r:id="rId4"/>
  </sheets>
  <definedNames>
    <definedName name="_xlnm._FilterDatabase" localSheetId="1" hidden="1">'výdaje struktura 2015'!$1:$918</definedName>
  </definedNames>
  <calcPr calcId="145621"/>
</workbook>
</file>

<file path=xl/calcChain.xml><?xml version="1.0" encoding="utf-8"?>
<calcChain xmlns="http://schemas.openxmlformats.org/spreadsheetml/2006/main">
  <c r="J42" i="6" l="1"/>
  <c r="J137" i="6"/>
  <c r="I137" i="6"/>
  <c r="H137" i="6"/>
  <c r="J95" i="6"/>
  <c r="I108" i="6"/>
  <c r="F836" i="2"/>
  <c r="F346" i="2" l="1"/>
  <c r="F373" i="2"/>
  <c r="F180" i="5" l="1"/>
  <c r="F185" i="5"/>
  <c r="I85" i="6"/>
  <c r="H85" i="6"/>
  <c r="F260" i="5"/>
  <c r="F257" i="5"/>
  <c r="F254" i="5"/>
  <c r="F250" i="5"/>
  <c r="F246" i="5"/>
  <c r="F242" i="5"/>
  <c r="F238" i="5"/>
  <c r="F234" i="5"/>
  <c r="F230" i="5"/>
  <c r="F226" i="5"/>
  <c r="F222" i="5"/>
  <c r="F217" i="5"/>
  <c r="F213" i="5"/>
  <c r="F209" i="5"/>
  <c r="F205" i="5"/>
  <c r="F201" i="5"/>
  <c r="F197" i="5"/>
  <c r="F193" i="5"/>
  <c r="F189" i="5"/>
  <c r="F176" i="5"/>
  <c r="F172" i="5"/>
  <c r="F140" i="5"/>
  <c r="F136" i="5"/>
  <c r="F132" i="5"/>
  <c r="F128" i="5"/>
  <c r="F124" i="5"/>
  <c r="F120" i="5"/>
  <c r="F116" i="5"/>
  <c r="F112" i="5"/>
  <c r="F108" i="5"/>
  <c r="F104" i="5"/>
  <c r="F100" i="5"/>
  <c r="F96" i="5"/>
  <c r="F92" i="5"/>
  <c r="F88" i="5"/>
  <c r="F84" i="5"/>
  <c r="F80" i="5"/>
  <c r="F76" i="5"/>
  <c r="F72" i="5"/>
  <c r="F68" i="5"/>
  <c r="F64" i="5"/>
  <c r="F60" i="5"/>
  <c r="F56" i="5"/>
  <c r="F143" i="5"/>
  <c r="F146" i="5"/>
  <c r="F150" i="5"/>
  <c r="F154" i="5"/>
  <c r="F158" i="5"/>
  <c r="F162" i="5"/>
  <c r="F166" i="5"/>
  <c r="F52" i="5"/>
  <c r="F48" i="5"/>
  <c r="F745" i="2"/>
  <c r="G171" i="5" l="1"/>
  <c r="G51" i="5"/>
  <c r="J166" i="6"/>
  <c r="I166" i="6"/>
  <c r="H166" i="6"/>
  <c r="J162" i="6"/>
  <c r="I162" i="6"/>
  <c r="H162" i="6"/>
  <c r="J156" i="6"/>
  <c r="I156" i="6"/>
  <c r="H156" i="6"/>
  <c r="J154" i="6"/>
  <c r="I154" i="6"/>
  <c r="H154" i="6"/>
  <c r="J153" i="6"/>
  <c r="J151" i="6"/>
  <c r="J148" i="6"/>
  <c r="J147" i="6" s="1"/>
  <c r="J131" i="6"/>
  <c r="I131" i="6"/>
  <c r="H131" i="6"/>
  <c r="J127" i="6"/>
  <c r="J126" i="6" s="1"/>
  <c r="J123" i="6"/>
  <c r="J117" i="6"/>
  <c r="J114" i="6"/>
  <c r="J108" i="6"/>
  <c r="H108" i="6"/>
  <c r="J104" i="6"/>
  <c r="I104" i="6"/>
  <c r="H104" i="6"/>
  <c r="J102" i="6"/>
  <c r="I102" i="6"/>
  <c r="H102" i="6"/>
  <c r="J98" i="6"/>
  <c r="J85" i="6"/>
  <c r="J84" i="6" s="1"/>
  <c r="J73" i="6"/>
  <c r="J72" i="6" s="1"/>
  <c r="I73" i="6"/>
  <c r="H73" i="6"/>
  <c r="J69" i="6"/>
  <c r="I69" i="6"/>
  <c r="H69" i="6"/>
  <c r="J67" i="6"/>
  <c r="I67" i="6"/>
  <c r="H67" i="6"/>
  <c r="J38" i="6"/>
  <c r="I38" i="6"/>
  <c r="H38" i="6"/>
  <c r="J33" i="6"/>
  <c r="I33" i="6"/>
  <c r="H33" i="6"/>
  <c r="J30" i="6"/>
  <c r="I30" i="6"/>
  <c r="H30" i="6"/>
  <c r="J14" i="6"/>
  <c r="I14" i="6"/>
  <c r="H14" i="6"/>
  <c r="J9" i="6"/>
  <c r="I9" i="6"/>
  <c r="H9" i="6"/>
  <c r="J161" i="6" l="1"/>
  <c r="J8" i="6"/>
  <c r="J29" i="6"/>
  <c r="J37" i="6"/>
  <c r="J66" i="6"/>
  <c r="J101" i="6"/>
  <c r="J83" i="6" s="1"/>
  <c r="J130" i="6"/>
  <c r="F158" i="2"/>
  <c r="G915" i="2" s="1"/>
  <c r="J7" i="6" l="1"/>
  <c r="J4" i="6" s="1"/>
  <c r="F76" i="3"/>
  <c r="F784" i="2" l="1"/>
  <c r="F789" i="2"/>
  <c r="F912" i="2"/>
  <c r="F515" i="2" l="1"/>
  <c r="F464" i="2"/>
  <c r="F408" i="2"/>
  <c r="F269" i="2"/>
  <c r="F333" i="2"/>
  <c r="F340" i="2"/>
  <c r="F263" i="2"/>
  <c r="F166" i="2"/>
  <c r="F200" i="2"/>
  <c r="F216" i="2"/>
  <c r="F84" i="2"/>
  <c r="F64" i="2"/>
  <c r="F31" i="2"/>
  <c r="F5" i="2"/>
  <c r="F807" i="2"/>
  <c r="F678" i="2"/>
  <c r="F697" i="2"/>
  <c r="F628" i="2"/>
  <c r="F846" i="2"/>
  <c r="F864" i="2"/>
  <c r="F738" i="2" l="1"/>
  <c r="F712" i="2"/>
  <c r="F672" i="2"/>
  <c r="F654" i="2"/>
  <c r="F613" i="2"/>
  <c r="F521" i="2"/>
  <c r="F802" i="2" l="1"/>
  <c r="F734" i="2"/>
  <c r="F718" i="2"/>
  <c r="F715" i="2"/>
  <c r="F703" i="2"/>
  <c r="F700" i="2"/>
  <c r="F675" i="2"/>
  <c r="F674" i="2" s="1"/>
  <c r="F660" i="2"/>
  <c r="F657" i="2"/>
  <c r="F634" i="2"/>
  <c r="F631" i="2"/>
  <c r="F619" i="2"/>
  <c r="F616" i="2"/>
  <c r="F518" i="2"/>
  <c r="F517" i="2" s="1"/>
  <c r="F513" i="2"/>
  <c r="F470" i="2"/>
  <c r="F467" i="2"/>
  <c r="F462" i="2"/>
  <c r="F414" i="2"/>
  <c r="F411" i="2"/>
  <c r="F406" i="2"/>
  <c r="F379" i="2"/>
  <c r="F376" i="2"/>
  <c r="F371" i="2"/>
  <c r="F343" i="2"/>
  <c r="F266" i="2"/>
  <c r="F261" i="2"/>
  <c r="F222" i="2"/>
  <c r="F219" i="2"/>
  <c r="F163" i="2"/>
  <c r="F156" i="2"/>
  <c r="G155" i="2"/>
  <c r="G153" i="2"/>
  <c r="G152" i="2"/>
  <c r="G151" i="2"/>
  <c r="G150" i="2"/>
  <c r="G149" i="2"/>
  <c r="G147" i="2"/>
  <c r="G146" i="2"/>
  <c r="G145" i="2"/>
  <c r="G144" i="2"/>
  <c r="G142" i="2"/>
  <c r="G141" i="2"/>
  <c r="G139" i="2"/>
  <c r="G138" i="2"/>
  <c r="G137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5" i="2"/>
  <c r="G104" i="2"/>
  <c r="G101" i="2"/>
  <c r="G100" i="2"/>
  <c r="G99" i="2"/>
  <c r="G97" i="2"/>
  <c r="G95" i="2"/>
  <c r="G94" i="2"/>
  <c r="G93" i="2"/>
  <c r="G92" i="2"/>
  <c r="F87" i="2"/>
  <c r="F82" i="2"/>
  <c r="F70" i="2"/>
  <c r="F67" i="2"/>
  <c r="F62" i="2"/>
  <c r="F60" i="2"/>
  <c r="F58" i="2"/>
  <c r="F37" i="2"/>
  <c r="F34" i="2"/>
  <c r="F29" i="2"/>
  <c r="F20" i="2"/>
  <c r="F17" i="2"/>
  <c r="F218" i="2" l="1"/>
  <c r="F16" i="2"/>
  <c r="F160" i="2"/>
  <c r="F615" i="2"/>
  <c r="F699" i="2"/>
  <c r="F714" i="2"/>
  <c r="F656" i="2"/>
  <c r="F90" i="2"/>
  <c r="F33" i="2"/>
  <c r="F66" i="2"/>
  <c r="F630" i="2"/>
  <c r="F162" i="2"/>
  <c r="F410" i="2"/>
  <c r="F342" i="2"/>
  <c r="F265" i="2"/>
  <c r="F375" i="2"/>
  <c r="F466" i="2"/>
  <c r="F879" i="2" l="1"/>
  <c r="F799" i="2"/>
  <c r="F754" i="2"/>
  <c r="F873" i="2"/>
  <c r="F853" i="2"/>
  <c r="F844" i="2"/>
  <c r="F812" i="2"/>
  <c r="F46" i="5" l="1"/>
  <c r="F43" i="5"/>
  <c r="F10" i="5"/>
  <c r="F4" i="5"/>
  <c r="F3" i="5" l="1"/>
  <c r="F764" i="2"/>
  <c r="F796" i="2"/>
  <c r="F793" i="2"/>
  <c r="F782" i="2"/>
  <c r="F780" i="2"/>
  <c r="F777" i="2"/>
  <c r="F774" i="2"/>
  <c r="F769" i="2"/>
  <c r="F766" i="2"/>
  <c r="F759" i="2"/>
  <c r="F747" i="2"/>
  <c r="F750" i="2"/>
  <c r="F4" i="2"/>
  <c r="F63" i="3" l="1"/>
  <c r="F743" i="2"/>
  <c r="F862" i="2"/>
  <c r="G41" i="3"/>
  <c r="G40" i="3"/>
  <c r="G148" i="3"/>
  <c r="G147" i="3"/>
  <c r="G144" i="3"/>
  <c r="F871" i="2"/>
  <c r="F869" i="2"/>
  <c r="G79" i="3"/>
  <c r="G80" i="3"/>
  <c r="G83" i="3"/>
  <c r="G84" i="3"/>
  <c r="G85" i="3"/>
  <c r="G86" i="3"/>
  <c r="G87" i="3"/>
  <c r="G88" i="3"/>
  <c r="G89" i="3"/>
  <c r="F897" i="2"/>
  <c r="F895" i="2"/>
  <c r="F893" i="2"/>
  <c r="F891" i="2"/>
  <c r="F889" i="2"/>
  <c r="F887" i="2"/>
  <c r="G57" i="3"/>
  <c r="G56" i="3"/>
  <c r="G29" i="3"/>
  <c r="F78" i="3" l="1"/>
  <c r="F811" i="2"/>
  <c r="F143" i="3"/>
  <c r="F55" i="3"/>
  <c r="F882" i="2"/>
  <c r="G905" i="2" l="1"/>
  <c r="G60" i="3"/>
  <c r="F58" i="3" s="1"/>
  <c r="G141" i="3" l="1"/>
  <c r="G140" i="3"/>
  <c r="G139" i="3"/>
  <c r="G138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24" i="3"/>
  <c r="G23" i="3"/>
  <c r="G22" i="3"/>
  <c r="G21" i="3"/>
  <c r="G20" i="3"/>
  <c r="G19" i="3"/>
  <c r="G18" i="3"/>
  <c r="G118" i="3" l="1"/>
  <c r="G117" i="3"/>
  <c r="F116" i="3" l="1"/>
  <c r="F114" i="3" s="1"/>
  <c r="G17" i="3"/>
  <c r="G15" i="3"/>
  <c r="G14" i="3"/>
  <c r="G12" i="3"/>
  <c r="G10" i="3"/>
  <c r="G9" i="3"/>
  <c r="G8" i="3"/>
  <c r="G7" i="3"/>
  <c r="F42" i="3"/>
  <c r="G48" i="3"/>
  <c r="F46" i="3" s="1"/>
  <c r="F45" i="3" s="1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36" i="3"/>
  <c r="F34" i="3" s="1"/>
  <c r="G908" i="2"/>
  <c r="G907" i="2"/>
  <c r="G906" i="2"/>
  <c r="G902" i="2"/>
  <c r="F901" i="2" l="1"/>
  <c r="G1" i="2"/>
  <c r="F904" i="2"/>
  <c r="F4" i="3"/>
  <c r="F82" i="3"/>
  <c r="F74" i="3" s="1"/>
  <c r="F900" i="2" l="1"/>
  <c r="F72" i="3"/>
  <c r="F1" i="3" l="1"/>
  <c r="F86" i="2" l="1"/>
  <c r="F15" i="2" l="1"/>
  <c r="F1" i="2" s="1"/>
  <c r="G1" i="3" s="1"/>
</calcChain>
</file>

<file path=xl/sharedStrings.xml><?xml version="1.0" encoding="utf-8"?>
<sst xmlns="http://schemas.openxmlformats.org/spreadsheetml/2006/main" count="3020" uniqueCount="1235">
  <si>
    <t>Název akce</t>
  </si>
  <si>
    <t>Cestovné (tuzemské i zahraniční)</t>
  </si>
  <si>
    <t>Nákup materiálu jinde nezařazený</t>
  </si>
  <si>
    <t>Konzultační. poradenské a právní služby</t>
  </si>
  <si>
    <t>Název odboru / Název oddělení</t>
  </si>
  <si>
    <t>Odbor kontroly a interního auditu</t>
  </si>
  <si>
    <t>Městská policie</t>
  </si>
  <si>
    <t>odbor kontroly a interního auditu</t>
  </si>
  <si>
    <t>rezerva</t>
  </si>
  <si>
    <t>ostatní</t>
  </si>
  <si>
    <t>celkem odbor kontroly a interního auditu</t>
  </si>
  <si>
    <t>Rozpočet 2015 Výdaje</t>
  </si>
  <si>
    <t>odměny členové komisí</t>
  </si>
  <si>
    <t>odbor kancelář tajemníka</t>
  </si>
  <si>
    <t>odbor kancelář primátora</t>
  </si>
  <si>
    <t>Odbor kancelář primátora</t>
  </si>
  <si>
    <t>celkem odbor kancelář primátora</t>
  </si>
  <si>
    <t>výdaje podrobně</t>
  </si>
  <si>
    <t xml:space="preserve">celkem </t>
  </si>
  <si>
    <t>Dopravní podnik města</t>
  </si>
  <si>
    <t>Divadlo F.X.Šaldy</t>
  </si>
  <si>
    <t xml:space="preserve">příspěvek města roční </t>
  </si>
  <si>
    <t>Fond pro opravy a vybavení školských zařízení</t>
  </si>
  <si>
    <t>Fond pro opravy a vybavení kulturních zařízení</t>
  </si>
  <si>
    <t xml:space="preserve">Spacium </t>
  </si>
  <si>
    <t>sociální a zdravotní poj.</t>
  </si>
  <si>
    <t>dotace</t>
  </si>
  <si>
    <t>A) Rada města, zastupitelstvo, výbory a komise - odměny</t>
  </si>
  <si>
    <t>B) Odbory magistrátu</t>
  </si>
  <si>
    <t>E) Fondy oprav a investic příjmy</t>
  </si>
  <si>
    <t>F) Dotační fond města - příjmy</t>
  </si>
  <si>
    <t>Rozpočet 2015 Příjmy</t>
  </si>
  <si>
    <t>Dluhopis 2 mld</t>
  </si>
  <si>
    <t xml:space="preserve">Provozní úvěry ostatní </t>
  </si>
  <si>
    <t>C) Výdaje na hospodářskou činnost města</t>
  </si>
  <si>
    <t>E) Fondy oprav a investic</t>
  </si>
  <si>
    <t>C) Příjmy z hospodářské činnosti města</t>
  </si>
  <si>
    <t>D) Příjmy ze společností a podílů v nich</t>
  </si>
  <si>
    <t xml:space="preserve">B) Dotace </t>
  </si>
  <si>
    <t>H) Jiné náklady</t>
  </si>
  <si>
    <t>Ekofond</t>
  </si>
  <si>
    <t>Fond prevence</t>
  </si>
  <si>
    <t>Fond pro partnerskou spolupráci</t>
  </si>
  <si>
    <t>Fond pro podporu a rozvoj vzdělávání</t>
  </si>
  <si>
    <t>Fond zdraví</t>
  </si>
  <si>
    <t>Kulturní fond</t>
  </si>
  <si>
    <t>Sportovní fond</t>
  </si>
  <si>
    <t>Fond pro financování sociálních služeb</t>
  </si>
  <si>
    <t>F) Dotační fondy města</t>
  </si>
  <si>
    <t>odbor ekonomiky</t>
  </si>
  <si>
    <t>celkem odbor ekonomiky</t>
  </si>
  <si>
    <t>Knihy. učební pomůcky a tisk</t>
  </si>
  <si>
    <t>Nákup ostatních služeb</t>
  </si>
  <si>
    <t>Služby pošt</t>
  </si>
  <si>
    <t>Splátka úroku dluhopisu</t>
  </si>
  <si>
    <t>Splátka úroku revolving EQUA</t>
  </si>
  <si>
    <t>Splátka úroků kontokorent ČS</t>
  </si>
  <si>
    <t>Splátka úroků kontokorent EQUA</t>
  </si>
  <si>
    <t>Splátka úroků SFŽP odpadní teplo</t>
  </si>
  <si>
    <t>Pojistné majetku města</t>
  </si>
  <si>
    <t>Služby peněžních ústavů EQUA kontokorent</t>
  </si>
  <si>
    <t>Služby peněžních ústavů - Umořovací fond</t>
  </si>
  <si>
    <t>Služby peněžních ústavů - ČS dluhopis</t>
  </si>
  <si>
    <t>Služby peněžních ústavů - celoživotní vzdělávání</t>
  </si>
  <si>
    <t>Pojistné za léčebné výlohy v zahraničí</t>
  </si>
  <si>
    <t>Služby peněžních ústavů - Fond prevence</t>
  </si>
  <si>
    <t>Služby peněžních ústavů - Ekofond</t>
  </si>
  <si>
    <t>Služby peněžních ústavů - Fond zdraví</t>
  </si>
  <si>
    <t>Služby peněžních ústavů - Sportovní fond</t>
  </si>
  <si>
    <t>Služby peněžních ústavů - Kulturní fond</t>
  </si>
  <si>
    <t>Služby peněžních ústavů - Smuteční fond</t>
  </si>
  <si>
    <t>Služby peněžních ústavů - ČNB - SFDI</t>
  </si>
  <si>
    <t>Služby peněžních ústavů - Promenáda</t>
  </si>
  <si>
    <t>Služby peněžních ústavů - operační program konkur</t>
  </si>
  <si>
    <t>Spoluúčast na pojistných událostech</t>
  </si>
  <si>
    <t>Členské příspěvky - Svaz měst a obcí</t>
  </si>
  <si>
    <t>Členské příspěvky - Sdružení obcí Libereckého kraje</t>
  </si>
  <si>
    <t>Členské příspěvky - Euroregion Nisa</t>
  </si>
  <si>
    <t>Rezerva</t>
  </si>
  <si>
    <t>PAR</t>
  </si>
  <si>
    <t>RP</t>
  </si>
  <si>
    <t>ORG</t>
  </si>
  <si>
    <t>Splátka úroků - směnka</t>
  </si>
  <si>
    <t>Platby daní a poplatků státnímu rozpočtu</t>
  </si>
  <si>
    <t>Daň z příjmu právnických osob za obce</t>
  </si>
  <si>
    <t>Daň z nemovitosti</t>
  </si>
  <si>
    <t>Úhrady sankcí jiným rozpočtům</t>
  </si>
  <si>
    <t>Poskytnuté neinv. příspěvky a náhrady</t>
  </si>
  <si>
    <t>příjmy podrobně</t>
  </si>
  <si>
    <t>Příjmy z úroků Fond pro partnerskou spolupráci</t>
  </si>
  <si>
    <t>Příjmy z úroků Městský fond rozvoje bydlení</t>
  </si>
  <si>
    <t>Příjmy z úroků Fond pro podporu a rozvoj vzdělávání</t>
  </si>
  <si>
    <t>Příjmy z úroků Sportovní fond</t>
  </si>
  <si>
    <t>Příjmy z úroků Kulturní fond</t>
  </si>
  <si>
    <t>Příjmy z úroků Odpadní teplo zimní stadion</t>
  </si>
  <si>
    <t>Příjmy z úroků ČS dluhopis</t>
  </si>
  <si>
    <t>Příjmy z úroku Celoživotní vzdělávání</t>
  </si>
  <si>
    <t>Příjmy z úroků Praktické ověřování znalostí</t>
  </si>
  <si>
    <t>Příjmy z úroků Úspora spotřeby energií</t>
  </si>
  <si>
    <t>Příjmy z úroků Operační program konkurenceschopn.</t>
  </si>
  <si>
    <t>Příjmy z úroků ZBÚ EQUA bank</t>
  </si>
  <si>
    <t>Příjmy z úroků ČNB dotační</t>
  </si>
  <si>
    <t>Příjmy z úroků ČNB SFDI</t>
  </si>
  <si>
    <t>Příjmy z úroků Smuteční fond</t>
  </si>
  <si>
    <t>Příjmy z Ekofondu</t>
  </si>
  <si>
    <t>Příjmy z úroků Fond zdraví</t>
  </si>
  <si>
    <t>Příjmy z úroků Fond prevence</t>
  </si>
  <si>
    <t>Příjmy z úroků Podpora moderních forem výuky</t>
  </si>
  <si>
    <t>Příjmy z úroků PPF</t>
  </si>
  <si>
    <t>Příjmy z úroků - směnka</t>
  </si>
  <si>
    <t>Podíl na zisku a z dividend  A. S. A.</t>
  </si>
  <si>
    <t>Podíl na zisku a z dividend Teplárna Liberec</t>
  </si>
  <si>
    <t>Daň z příjmu FO z kapitálových výnosů</t>
  </si>
  <si>
    <t>Daň z příjmu právnických osob</t>
  </si>
  <si>
    <t>Daň z přidané hodnoty</t>
  </si>
  <si>
    <t>Odvody - za odnětí půdy ze zeměď. půdního fondu</t>
  </si>
  <si>
    <t>Poplatky - za odnětí pozemků plnící funkci lesa</t>
  </si>
  <si>
    <t>Daň  z nemovitosti</t>
  </si>
  <si>
    <t>Pokuty - ukládané ČIŽP</t>
  </si>
  <si>
    <t>Poplatky - správní</t>
  </si>
  <si>
    <t>Poplatky - znečišťování ovzduší</t>
  </si>
  <si>
    <t>Poplatky - psi</t>
  </si>
  <si>
    <t>Poplatky - lázeňský nebo rekreační pobyt</t>
  </si>
  <si>
    <t>Poplatky - užívání veřejného prostranství</t>
  </si>
  <si>
    <t>Poplatky - ubytovací kapacity</t>
  </si>
  <si>
    <t>Poplatky - místní - zrušené</t>
  </si>
  <si>
    <t>Odvody - výtěžek z provozování loterií</t>
  </si>
  <si>
    <t>Odvody - výherní hrací přístroje</t>
  </si>
  <si>
    <t>Pokuty - stavební přestupek občan</t>
  </si>
  <si>
    <t>Pokuta - živnostenské</t>
  </si>
  <si>
    <t>Pokuty - vozidla</t>
  </si>
  <si>
    <t>Pokuty - řidiči</t>
  </si>
  <si>
    <t>Pokuty - doprava</t>
  </si>
  <si>
    <t>Pokuty - přestupky doprava</t>
  </si>
  <si>
    <t>Pokuty - tombola</t>
  </si>
  <si>
    <t>Pokuty - státní památková péče</t>
  </si>
  <si>
    <t>Pokuty - výherní automaty</t>
  </si>
  <si>
    <t>Pokuty - ochrana přírody a krajiny</t>
  </si>
  <si>
    <t>Pokuty - voda</t>
  </si>
  <si>
    <t>Pokuty - lesní hospodářství</t>
  </si>
  <si>
    <t>Pokuty - odpady</t>
  </si>
  <si>
    <t>Pokuty - týrání zvířat</t>
  </si>
  <si>
    <t>Pokuty - ovzduší</t>
  </si>
  <si>
    <t>Pokuty - půdní fond</t>
  </si>
  <si>
    <t>Pokuty - kácení  stromů</t>
  </si>
  <si>
    <t>Pokuty - fyzické osoby</t>
  </si>
  <si>
    <t>Náklady řízení - životní prostředí</t>
  </si>
  <si>
    <t>Pokuty - vážení vozidel</t>
  </si>
  <si>
    <t>Splátka kontokorentu - ČS, a.s.</t>
  </si>
  <si>
    <t>Splátka kontokorentu - Equa bank, a. s.</t>
  </si>
  <si>
    <t>Splátka půjčky SFŽP - využití odpad. tepla - UZ 90106</t>
  </si>
  <si>
    <t>nedaňové příjmy</t>
  </si>
  <si>
    <t>kapitálové příjmy</t>
  </si>
  <si>
    <t>běžné výdaje</t>
  </si>
  <si>
    <t>kapitálové výdaje</t>
  </si>
  <si>
    <t>G) Dluhopis, úvěry apod.</t>
  </si>
  <si>
    <t>Daňové příjmy ze státního rozpočtu</t>
  </si>
  <si>
    <t>Daňové příjmy a poplatky upravené městem</t>
  </si>
  <si>
    <t>Správní poplatky</t>
  </si>
  <si>
    <t>Pravidelné dotace</t>
  </si>
  <si>
    <t>Dotace jednorázové pod smlouvou, příjem v roce 2015</t>
  </si>
  <si>
    <t>celkové podrobné příjmy viz část Hospodářská činnost města</t>
  </si>
  <si>
    <t>Příjmy z hospodáření</t>
  </si>
  <si>
    <t>Podíl na zisku a z dividend  Liberecká IS</t>
  </si>
  <si>
    <t>Podíl na zisku a z dividend TSML</t>
  </si>
  <si>
    <t>Podíl na zisku a z dividend SAJ</t>
  </si>
  <si>
    <t>Podíl na zisku a z dividend  ELSET</t>
  </si>
  <si>
    <t>Podíl na zisku a z dividend SVS</t>
  </si>
  <si>
    <t>Další příjmy</t>
  </si>
  <si>
    <t>Příjmy z refinancování dluhopisu 2 mld.</t>
  </si>
  <si>
    <t>Kladné úroky z provozních účtů města</t>
  </si>
  <si>
    <t>Příjmy z pokut</t>
  </si>
  <si>
    <t>příděl do fondu 2015</t>
  </si>
  <si>
    <t>Fond pro opravy a vybavení sociálních zařízení</t>
  </si>
  <si>
    <t>Cestovné</t>
  </si>
  <si>
    <t>Poskytnuté neinvestiční příspěvky a náhrady</t>
  </si>
  <si>
    <t>odbor právní a veřejných zakázek</t>
  </si>
  <si>
    <t>Odbor právní a veřejných zakázek</t>
  </si>
  <si>
    <t>Pohoštění</t>
  </si>
  <si>
    <t>Neinvestiční transfery občanským sdružením</t>
  </si>
  <si>
    <t>Služby - banka foto a video</t>
  </si>
  <si>
    <t>Služby - inzerce</t>
  </si>
  <si>
    <t>Služby - jednorázové prezentační akce</t>
  </si>
  <si>
    <t>Služby - monitoring</t>
  </si>
  <si>
    <t>Služby - výstavy a výzdoby</t>
  </si>
  <si>
    <t>Služby - partnerská města</t>
  </si>
  <si>
    <t>Věcné dary</t>
  </si>
  <si>
    <t>Veřejnoprávní smlouva - Frýdlant v Čechách</t>
  </si>
  <si>
    <t>Příjmy ostatní</t>
  </si>
  <si>
    <t>Drobný hmotný dlouhodobý majetek</t>
  </si>
  <si>
    <t>Opravy a udržování</t>
  </si>
  <si>
    <t>Platy zaměstnanců v pracovním poměru</t>
  </si>
  <si>
    <t>Ostatní osobní výdaje</t>
  </si>
  <si>
    <t>Povinné pojistné na sociálním zabezpečení</t>
  </si>
  <si>
    <t>Povinné pojistné na veřejné zdravotní pojištění</t>
  </si>
  <si>
    <t>Ostatní povinné pojistné hrazené zaměstnavatelem</t>
  </si>
  <si>
    <t>Prádlo. oděv a obuv</t>
  </si>
  <si>
    <t>Studená voda</t>
  </si>
  <si>
    <t>Teplo</t>
  </si>
  <si>
    <t>Elektrická energie</t>
  </si>
  <si>
    <t>Plyn</t>
  </si>
  <si>
    <t>Pohonné hmoty a maziva</t>
  </si>
  <si>
    <t>Nájemné</t>
  </si>
  <si>
    <t>Služby telekomunikací a radiokomunikací</t>
  </si>
  <si>
    <t>Nákup nápojů (podle zákoníku práce)</t>
  </si>
  <si>
    <t>Nákup materiálu - projekty prevence kriminality</t>
  </si>
  <si>
    <t>Nákup materiálu - kamerový systém</t>
  </si>
  <si>
    <t>Elektrická energie kamery</t>
  </si>
  <si>
    <t>Poplatek za zpracování mezd - ČS. a. s.</t>
  </si>
  <si>
    <t>Školení a vzdělávání strážníků</t>
  </si>
  <si>
    <t>Stravné</t>
  </si>
  <si>
    <t>Služby - nové projekty. podíl obce</t>
  </si>
  <si>
    <t>Služby - kamerový systém</t>
  </si>
  <si>
    <t>Oprava městského kamerového systému</t>
  </si>
  <si>
    <t>Programové vybavení</t>
  </si>
  <si>
    <t>Poplatek ČTÚ - kamerový systém</t>
  </si>
  <si>
    <t>Stroje. přístroje</t>
  </si>
  <si>
    <t>Dopravní prostředky</t>
  </si>
  <si>
    <t>Služby - inzerce poplatky za zveřejnění</t>
  </si>
  <si>
    <t>Náhrady za náklady soudního řízení</t>
  </si>
  <si>
    <t>Nákup kolků</t>
  </si>
  <si>
    <t>Školení a vzdělávání</t>
  </si>
  <si>
    <t>Služby zpracování dat</t>
  </si>
  <si>
    <t>Strategický plán. akční plán</t>
  </si>
  <si>
    <t>Aktivity projektu Zdravé město - NNO</t>
  </si>
  <si>
    <t>oddělení rozvojové koncepce</t>
  </si>
  <si>
    <t>Nájemné pozemku - lesy</t>
  </si>
  <si>
    <t>Služby - Integrovaný systém řízení SML</t>
  </si>
  <si>
    <t>Služby - náklady projektové kanceláře</t>
  </si>
  <si>
    <t>Pohoštění NN - Integrovaný systém řízení SML</t>
  </si>
  <si>
    <t>Účastnické poplatky na konferenci</t>
  </si>
  <si>
    <t>Dlouhodobý nehmotný majetek - věcná břemena</t>
  </si>
  <si>
    <t>Výkupy pozemků</t>
  </si>
  <si>
    <t>oddělení přípravy a řízení projektů</t>
  </si>
  <si>
    <t>Odbor strategického rozvoje a dotací</t>
  </si>
  <si>
    <t>celkem odbor strategického rozvoje a dotací</t>
  </si>
  <si>
    <t>Odbor majetkové správy</t>
  </si>
  <si>
    <t>Nákup služeb</t>
  </si>
  <si>
    <t>Znalečné</t>
  </si>
  <si>
    <t>Geometrické zaměřování</t>
  </si>
  <si>
    <t>Ostatní poskytované zálohy a jistiny</t>
  </si>
  <si>
    <t>Výkupy pozemků - SČE</t>
  </si>
  <si>
    <t>Splátka kupní ceny SK Ještěd</t>
  </si>
  <si>
    <t>oddělení majetkové evidence a dispozic</t>
  </si>
  <si>
    <t>Nájem</t>
  </si>
  <si>
    <t>Vybavení MŠ</t>
  </si>
  <si>
    <t>Vybavení ZŠ</t>
  </si>
  <si>
    <t>Nákup materiálu MŠ</t>
  </si>
  <si>
    <t>Nákup materiálu ZŠ</t>
  </si>
  <si>
    <t>Splátka úroků - provedení základních opatření</t>
  </si>
  <si>
    <t>Energetický management</t>
  </si>
  <si>
    <t>Projektová dokumentace k opravám majetku SML</t>
  </si>
  <si>
    <t>Posudky ZŠ</t>
  </si>
  <si>
    <t>Posudky MŠ</t>
  </si>
  <si>
    <t>Opravy vyplývající z aktuál.technického stavu ZŠ</t>
  </si>
  <si>
    <t>Opravy vyplývající z aktuál.technického stavu MŠ</t>
  </si>
  <si>
    <t>Údržba kotelen a výměníků ZŠ</t>
  </si>
  <si>
    <t>Údržba kotelen a výměníků MŠ</t>
  </si>
  <si>
    <t>Školy - provedení základních opatření</t>
  </si>
  <si>
    <t>Údržba kotelen a výměníkových stanic</t>
  </si>
  <si>
    <t>Oprava a údržba nebytových objektů</t>
  </si>
  <si>
    <t>Opravy budov</t>
  </si>
  <si>
    <t>Pokuty</t>
  </si>
  <si>
    <t>Investiční akce MŠ</t>
  </si>
  <si>
    <t>Investiční akce ZŠ</t>
  </si>
  <si>
    <t>Opravy - sdružení Čáp</t>
  </si>
  <si>
    <t>Kanalizace - Na Valech</t>
  </si>
  <si>
    <t>oddělení správy objektů a zařízení</t>
  </si>
  <si>
    <t>Odbor správy veřejného majetku</t>
  </si>
  <si>
    <t>celkem odbor správy veřejného majetku</t>
  </si>
  <si>
    <t>Nákup materiálu jinde nazařazený</t>
  </si>
  <si>
    <t>Konzultační. poradenské a právní služby - právníci</t>
  </si>
  <si>
    <t>Nákup materiálu VO a SSZ</t>
  </si>
  <si>
    <t>Elektrická energie pro pozemní komunikace</t>
  </si>
  <si>
    <t>Nájemné za půdu - komunikace</t>
  </si>
  <si>
    <t>Služby - VO a SSZ</t>
  </si>
  <si>
    <t>Havárie mosty - bezpečnostní opatření</t>
  </si>
  <si>
    <t>Služby - skládka stavebního materiálu Otavská</t>
  </si>
  <si>
    <t>Nové názvy ulic</t>
  </si>
  <si>
    <t>Geometrické plány</t>
  </si>
  <si>
    <t>Projektová dokumentace neinv.akcí - komunikace</t>
  </si>
  <si>
    <t>Projektová dokumentace - havárie mosty</t>
  </si>
  <si>
    <t>Havarijní opravy schodišť. mostů a opěrných zdí</t>
  </si>
  <si>
    <t>Havarijní opravy komunikací</t>
  </si>
  <si>
    <t>Sdružené opravy (opravy inženýrských sítí)</t>
  </si>
  <si>
    <t>Opravy přístřešků autobusových zastávek MHD</t>
  </si>
  <si>
    <t>Údržba stavebních prvků veřejné zeleně</t>
  </si>
  <si>
    <t>Komunikace - opravy autobusových zálivů</t>
  </si>
  <si>
    <t>Údržba plochy letiště</t>
  </si>
  <si>
    <t>Komunální systém a správa reklam ELSET</t>
  </si>
  <si>
    <t>Služby VO a SSZ - licence</t>
  </si>
  <si>
    <t>Dopravní hřiště - služby</t>
  </si>
  <si>
    <t>Dopravní hřiště - energie</t>
  </si>
  <si>
    <t>Oprava komunikace Slunečná</t>
  </si>
  <si>
    <t xml:space="preserve">Oprava komunikace Klicperova </t>
  </si>
  <si>
    <t>Zimní údržba včetně zimního a letního čištění</t>
  </si>
  <si>
    <t>Údržba komunikací vč. přísl. a zeleně - 33/06</t>
  </si>
  <si>
    <t>20121000000</t>
  </si>
  <si>
    <t>Údržba komunikací vč. přísl. a zeleně - 33/06-služby</t>
  </si>
  <si>
    <t>TSML</t>
  </si>
  <si>
    <t>odbor správy veřejného majetku</t>
  </si>
  <si>
    <t>Převod z BÚ fondu na ZBÚ - konsolidační položka</t>
  </si>
  <si>
    <t>Příděl do fondu ze ZBÚ - konsolidační položka</t>
  </si>
  <si>
    <t>Vojenské hřbitovy</t>
  </si>
  <si>
    <t>Projektová dokumentace neinvest. akcí - hřbitovy</t>
  </si>
  <si>
    <t>Opravy a údržba hřbitovů</t>
  </si>
  <si>
    <t>Nákup služeb hřbitovy</t>
  </si>
  <si>
    <t>Nákup materiálu hřbitovy</t>
  </si>
  <si>
    <t>Členské příspěvky</t>
  </si>
  <si>
    <t>Úhrada svozové společnosti A. S. A.</t>
  </si>
  <si>
    <t>Separovaný sběr. PET - smlouva</t>
  </si>
  <si>
    <t>Sběrný dvůr - smlouva</t>
  </si>
  <si>
    <t>Nebezpečné odpady VOK - smlouva kontejnery</t>
  </si>
  <si>
    <t>Odtahy vozidel</t>
  </si>
  <si>
    <t>Nákup služeb kreamatorium</t>
  </si>
  <si>
    <t>Opravy a udržování krematorium</t>
  </si>
  <si>
    <t xml:space="preserve">Studená voda - hřbitovy </t>
  </si>
  <si>
    <t xml:space="preserve">Elektrická energie - hřbitovy </t>
  </si>
  <si>
    <t>Dopravní hřiště - vybavení</t>
  </si>
  <si>
    <t>Drobné stavby - hřbitovy</t>
  </si>
  <si>
    <t>EKO KOM - sběr surovin</t>
  </si>
  <si>
    <t>Konsolidační položky  - Smuteční fond</t>
  </si>
  <si>
    <t>Příjem na běžný účet fondu - Smuteční fond</t>
  </si>
  <si>
    <t>Příjem na ZBÚ - Smuteční fond</t>
  </si>
  <si>
    <t>celkem odbor odbor hlavního architekta</t>
  </si>
  <si>
    <t>Odbor hlavního architekta</t>
  </si>
  <si>
    <t>Odbor ekologie a veřejného prostoru</t>
  </si>
  <si>
    <t>celkem odbor ekologie a veřejného prostoru</t>
  </si>
  <si>
    <t>Odbor cestovního ruchu a sportu</t>
  </si>
  <si>
    <t>Územně analytické podklady</t>
  </si>
  <si>
    <t>Dlouhodobý nehmotný majetek-územní studie zeleně</t>
  </si>
  <si>
    <t>Dlouhodobý nehmotný majetek-nový územní plán</t>
  </si>
  <si>
    <t>Dlouhodobý nehmotný majetek-dopravní studie-podkl.</t>
  </si>
  <si>
    <t>Dlouhodobý nehmotný majetek-územní studie iniciovan.</t>
  </si>
  <si>
    <t>Dlouhodobý nehmotný majetek-platný územní plán</t>
  </si>
  <si>
    <t>Dlouhodobý nehmotný majetek-územní studie lokalit</t>
  </si>
  <si>
    <t>Studie</t>
  </si>
  <si>
    <t>Humanizace protipovodňových opatření dolního centra</t>
  </si>
  <si>
    <t>Služby - energetické štítky budov</t>
  </si>
  <si>
    <t>odbor hlavního architekta</t>
  </si>
  <si>
    <t>Příjmy - poskytování služeb a výrobků</t>
  </si>
  <si>
    <t>Služby - správa skládek</t>
  </si>
  <si>
    <t>Masarykova - obnova stromořadí</t>
  </si>
  <si>
    <t>Opravy a udržování - vodní toky</t>
  </si>
  <si>
    <t>Sanace skalních masivů - havarijní opravy</t>
  </si>
  <si>
    <t>Mobiliář - lavičky + koše</t>
  </si>
  <si>
    <t>Náhradní výsadba</t>
  </si>
  <si>
    <t xml:space="preserve">Pěstební opatření </t>
  </si>
  <si>
    <t>Projektová dokumentace neinvestičních akcí - zeleň</t>
  </si>
  <si>
    <t>Vánoční strom</t>
  </si>
  <si>
    <t>Monitoring křídlatky</t>
  </si>
  <si>
    <t>Kontejnerová stání - úpravy stávajících</t>
  </si>
  <si>
    <t>Recyklace odpadu</t>
  </si>
  <si>
    <t>Deratizace města Liberec</t>
  </si>
  <si>
    <t>Monitoring skládky Františkov</t>
  </si>
  <si>
    <t>celkem odbor cestovního ruchu a sportu</t>
  </si>
  <si>
    <t>Odbor školství, kultury a sociálních věcí</t>
  </si>
  <si>
    <t>celkem odbor školství, kultury a sociálních věcí</t>
  </si>
  <si>
    <t>Odvody - odpisy MŠ</t>
  </si>
  <si>
    <t>Odvody - odpisy ZŠ</t>
  </si>
  <si>
    <t>Splátka návratné finanční výpomoci – ZŠ Kaplického</t>
  </si>
  <si>
    <t>oddělení školství a kultury</t>
  </si>
  <si>
    <t>Odvody - odpisy Botanická zahrada</t>
  </si>
  <si>
    <t>Odvody - odpisy Zoologická zahrada</t>
  </si>
  <si>
    <t>Odvody - odpisy Divadlo F. X. Šaldy</t>
  </si>
  <si>
    <t>Odvody - odpisy Naivní divadlo</t>
  </si>
  <si>
    <t>Odvody - odpisy Dětské centrum Sluníčko</t>
  </si>
  <si>
    <t>Odvody - odpisy Centrum zdravotní a sociální péče</t>
  </si>
  <si>
    <t xml:space="preserve">oddělení humanitní </t>
  </si>
  <si>
    <t>Příspěvek stravování ZŠ</t>
  </si>
  <si>
    <t>Příspěvek soukromým MŠ</t>
  </si>
  <si>
    <t>Příspěvek Veletrh dětské knihy</t>
  </si>
  <si>
    <t>Jídelny v ekonomickém pronájmu</t>
  </si>
  <si>
    <t>Zápis příspěvkových organizací do obch. rejstříku</t>
  </si>
  <si>
    <t>Koncerty a ostatní služby</t>
  </si>
  <si>
    <t>Letní setkávání s divadlem 2014</t>
  </si>
  <si>
    <t>Liberecký jarmark 2014</t>
  </si>
  <si>
    <t>Bohemia Jazz Fest</t>
  </si>
  <si>
    <t>Neinv. transfery obecně prospěšným spol. - Spacium provoz</t>
  </si>
  <si>
    <t>Neinv. příspěvky zřázeným PO - Mládež a kultura</t>
  </si>
  <si>
    <t>Neinv.přísp.zřízeným PO-Botanická zahrada -provoz</t>
  </si>
  <si>
    <t>Neinv.přísp.zřízeným PO-Botanická zahrada -odpisy</t>
  </si>
  <si>
    <t>Neinv.přísp.zřízeným PO-Zoologická zahrada -provoz</t>
  </si>
  <si>
    <t>Neinv.přísp.zřízeným PO-Zoologická zahrada -odpisy</t>
  </si>
  <si>
    <t>Neinv.přísp. zřízeným PO-Divadlo F.X.Šaldy - provoz</t>
  </si>
  <si>
    <t>Neinv.přísp. zřízeným PO-Divadlo F.X.Šaldy - odpisy</t>
  </si>
  <si>
    <t>Neinv.přísp. zřízeným PO - Naivní divadlo - provoz</t>
  </si>
  <si>
    <t>Neinv.přísp. zřízeným PO - Naivní divadlo - odpisy</t>
  </si>
  <si>
    <t>Neinv.přísp. zřízeným PO - MŠ Beruška - provoz</t>
  </si>
  <si>
    <t>Neinv.přísp. zřízeným PO - MŠ Beruška - energie</t>
  </si>
  <si>
    <t>Neinv.přísp. zřízeným PO - MŠ Beruška - odpisy</t>
  </si>
  <si>
    <t>Neinv.přísp. zřízeným PO - MŠ Čtyřlístek - provoz</t>
  </si>
  <si>
    <t>Neinv.přísp. zřízeným PO - MŠ Čtyřlístek - energie</t>
  </si>
  <si>
    <t>Neinv.přísp. zřízeným PO - MŠ Čtyřlístek - odpisy</t>
  </si>
  <si>
    <t>Neinv.přísp. zřízeným PO - MŠ Delfínek - provoz</t>
  </si>
  <si>
    <t>Neinv.přísp. zřízeným PO - MŠ Delfínek - energie</t>
  </si>
  <si>
    <t>Neinv.přísp. zřízeným PO - MŠ Delfínek - odpisy</t>
  </si>
  <si>
    <t>Neinv.přísp. zřízeným PO - MŠ Dětská - provoz</t>
  </si>
  <si>
    <t>Neinv.přísp. zřízeným PO - MŠ Dětská - energie</t>
  </si>
  <si>
    <t>Neinv.přísp. zřízeným PO - MŠ Dětská - odpisy</t>
  </si>
  <si>
    <t>Neinv.přísp. zřízeným PO - MŠ Hvězdička - provoz</t>
  </si>
  <si>
    <t>Neinv.přísp. zřízeným PO - MŠ Hvězdička - energie</t>
  </si>
  <si>
    <t>Neinv.přísp. zřízeným PO - MŠ Hvězdička - odpisy</t>
  </si>
  <si>
    <t>Neinv.přísp. zřízeným PO - MŠ Pastelka - provoz</t>
  </si>
  <si>
    <t>Neinv.přísp. zřízeným PO - MŠ Pastelka - energie</t>
  </si>
  <si>
    <t>Neinv.přísp. zřízeným PO - MŠ Pastelka - odpisy</t>
  </si>
  <si>
    <t>Neinv.přísp. zřízeným PO - MŠ Jablůňka - provoz</t>
  </si>
  <si>
    <t>Neinv.přísp. zřízeným PO - MŠ Jablůňka - energie</t>
  </si>
  <si>
    <t>Neinv.přísp. zřízeným PO - MŠ Jablůňka - odpisy</t>
  </si>
  <si>
    <t>Neinv.přísp. zřízeným PO - MŠ Jeřmanická - provoz</t>
  </si>
  <si>
    <t>Neinv.přísp. zřízeným PO - MŠ Jeřmanická - energie</t>
  </si>
  <si>
    <t>Neinv.přísp. zřízeným PO - MŠ Jeřmanická - odpisy</t>
  </si>
  <si>
    <t>Neinv.přísp. zřízeným PO - MŠ Jizerka - provoz</t>
  </si>
  <si>
    <t>Neinv.přísp. zřízeným PO - MŠ Jizerka - energie</t>
  </si>
  <si>
    <t>Neinv.přísp. zřízeným PO - MŠ Jizerka - odpisy</t>
  </si>
  <si>
    <t>Neinv.přísp. zřízeným PO - MŠ Kamarád - provoz</t>
  </si>
  <si>
    <t>Neinv.přísp. zřízeným PO - MŠ Kamarád - energie</t>
  </si>
  <si>
    <t>Neinv.přísp. zřízeným PO - MŠ Kamarád - odpisy</t>
  </si>
  <si>
    <t>Neinv.přísp. zřízeným PO - MŠ Klášterní - provoz</t>
  </si>
  <si>
    <t>Neinv.přísp. zřízeným PO - MŠ Klášterní - energie</t>
  </si>
  <si>
    <t>Neinv.přísp. zřízeným PO - MŠ Klášterní - odpisy</t>
  </si>
  <si>
    <t>Neinv.přísp. zřízeným PO - MŠ Klíček - provoz</t>
  </si>
  <si>
    <t>Neinv.přísp. zřízeným PO - MŠ Klíček - energie</t>
  </si>
  <si>
    <t>Neinv.přísp. zřízeným PO - MŠ Klíček - odpisy</t>
  </si>
  <si>
    <t>Neinv.přísp. zřízeným PO - MŠ Klubíčko - provoz</t>
  </si>
  <si>
    <t>Neinv.přísp. zřízeným PO - MŠ Klubíčko - energie</t>
  </si>
  <si>
    <t>Neinv.přísp. zřízeným PO - MŠ Klubíčko - odpisy</t>
  </si>
  <si>
    <t>Neinv.přísp. zřízeným PO - MŠ Korálek - provoz</t>
  </si>
  <si>
    <t>Neinv.přísp. zřízeným PO - MŠ Korálek - energie</t>
  </si>
  <si>
    <t>Neinv.přísp. zřízeným PO - MŠ Korálek - odpisy</t>
  </si>
  <si>
    <t>Neinv.přísp. zřízeným PO - MŠ Kytička - provoz</t>
  </si>
  <si>
    <t>Neinv.přísp. zřízeným PO - MŠ Kytička - energie</t>
  </si>
  <si>
    <t>Neinv.přísp. zřízeným PO - MŠ Kytička - odpisy</t>
  </si>
  <si>
    <t>Neinv.přísp. zřízeným PO - MŠ Malínek - provoz</t>
  </si>
  <si>
    <t>Neinv.přísp. zřízeným PO - MŠ Malínek - energie</t>
  </si>
  <si>
    <t>Neinv.přísp. zřízeným PO - MŠ Malínek - odpisy</t>
  </si>
  <si>
    <t>Neinv.přísp. zřízeným PO - MŠ Matoušova - provoz</t>
  </si>
  <si>
    <t>Neinv.přísp. zřízeným PO - MŠ Matoušova - energie</t>
  </si>
  <si>
    <t>Neinv.přísp. zřízeným PO - MŠ Matoušova - odpisy</t>
  </si>
  <si>
    <t>Neinv.přísp. zřízeným PO - MŠ Motýlek - provoz</t>
  </si>
  <si>
    <t>Neinv.přísp. zřízeným PO - MŠ Motýlek - energie</t>
  </si>
  <si>
    <t>Neinv.přísp. zřízeným PO - MŠ Motýlek - odpisy</t>
  </si>
  <si>
    <t>Neinv.přísp. zřízeným PO - MŠ Nad Přehradou - provoz</t>
  </si>
  <si>
    <t>Neinv.přísp. zřízeným PO - MŠ Nad Přehradou - energie</t>
  </si>
  <si>
    <t>Neinv.přísp. zřízeným PO - MŠ Nad Přehradou - odpisy</t>
  </si>
  <si>
    <t>Neinv.přísp. zřízeným PO - MŠ Pod Ještědem - provoz</t>
  </si>
  <si>
    <t>Neinv.přísp. zřízeným PO - MŠ Pod Ještědem - energie</t>
  </si>
  <si>
    <t>Neinv.přísp. zřízeným PO - MŠ Pod Ještědem - odpisy</t>
  </si>
  <si>
    <t>Neinv.přísp. zřízeným PO - MŠ Pohádka - provoz</t>
  </si>
  <si>
    <t>Neinv.přísp. zřízeným PO - MŠ Pohádka - energie</t>
  </si>
  <si>
    <t>Neinv.přísp. zřízeným PO - MŠ Pohádka - odpisy</t>
  </si>
  <si>
    <t>Neinv.přísp. zřízeným PO - MŠ Pramínek - provoz</t>
  </si>
  <si>
    <t>Neinv.přísp. zřízeným PO - MŠ Pramínek - energie</t>
  </si>
  <si>
    <t>Neinv.přísp. zřízeným PO - MŠ Pramínek - odpisy</t>
  </si>
  <si>
    <t>Neinv.přísp. zřízeným PO - MŠ Rolnička - provoz</t>
  </si>
  <si>
    <t>Neinv.přísp. zřízeným PO - MŠ Rolnička - energie</t>
  </si>
  <si>
    <t>Neinv.přísp. zřízeným PO - MŠ Rosnička - provoz</t>
  </si>
  <si>
    <t>Neinv.přísp. zřízeným PO - MŠ Rosnička - energie</t>
  </si>
  <si>
    <t>Neinv.přísp. zřízeným PO - MŠ Sedmikráska - provoz</t>
  </si>
  <si>
    <t>Neinv.přísp. zřízeným PO - MŠ Sedmikráska - energie</t>
  </si>
  <si>
    <t>Neinv.přísp. zřízeným PO - MŠ Sedmikráska - odpisy</t>
  </si>
  <si>
    <t>Neinv.přísp. zřízeným PO - MŠ Sluníčko - provoz</t>
  </si>
  <si>
    <t>Neinv.přísp. zřízeným PO - MŠ Sluníčko - energie</t>
  </si>
  <si>
    <t>Neinv.přísp. zřízeným PO - MŠ Sluníčko - odpisy</t>
  </si>
  <si>
    <t>Neinv.přísp. zřízeným PO - MŠ Srdíčko - provoz</t>
  </si>
  <si>
    <t>Neinv.přísp. zřízeným PO - MŠ Srdíčko - energie</t>
  </si>
  <si>
    <t>Neinv.přísp. zřízeným PO - MŠ Srdíčko - odpisy</t>
  </si>
  <si>
    <t>Neinv.přísp. zřízeným PO - MŠ Stromovka - provoz</t>
  </si>
  <si>
    <t>Neinv.přísp. zřízeným PO - MŠ Stromovka - energie</t>
  </si>
  <si>
    <t>Neinv.přísp. zřízeným PO - MŠ Stromovka - odpisy</t>
  </si>
  <si>
    <t>Neinv.přísp. zřízeným PO - MŠ U Bertíka - provoz</t>
  </si>
  <si>
    <t>Neinv.přísp. zřízeným PO - MŠ U Bertíka - energie</t>
  </si>
  <si>
    <t>Neinv.přísp. zřízeným PO - MŠ U Bertíka - odpisy</t>
  </si>
  <si>
    <t>Neinv.přísp. zřízeným PO - MŠ V Zahradě - provoz</t>
  </si>
  <si>
    <t>Neinv.přísp. zřízeným PO - MŠ V Zahradě - energie</t>
  </si>
  <si>
    <t>Neinv.přísp. zřízeným PO - MŠ V Zahradě - odpisy</t>
  </si>
  <si>
    <t>Neinv.přísp. zřízeným PO - ZŠ Aloisina výšina - provoz</t>
  </si>
  <si>
    <t>Neinv.přísp. zřízeným PO - ZŠ Aloisina výšina - energie</t>
  </si>
  <si>
    <t>Neinv.přísp. zřízeným PO - ZŠ Aloisina výšina - odpisy</t>
  </si>
  <si>
    <t>Neinv.přísp. zřízeným PO - ZŠ Barvířská - provoz</t>
  </si>
  <si>
    <t>Neinv.přísp. zřízeným PO - ZŠ Barvířská - energie</t>
  </si>
  <si>
    <t>Neinv.přísp. zřízeným PO - ZŠ Barvířská - odpisy</t>
  </si>
  <si>
    <t>Neinv.přísp. zřízeným PO - ZŠ Broumovská - provoz</t>
  </si>
  <si>
    <t>Neinv.přísp. zřízeným PO - ZŠ Broumovská - energie</t>
  </si>
  <si>
    <t>Neinv.přísp. zřízeným PO - ZŠ Broumovská - odpisy</t>
  </si>
  <si>
    <t xml:space="preserve">Neinv.přísp. zříz.PO - ZŠ Broumovská-stravování žáků </t>
  </si>
  <si>
    <t>Neinv.přísp. zřízeným PO - ZŠ Česká - provoz</t>
  </si>
  <si>
    <t>Neinv.přísp. zřízeným PO - ZŠ Česká - energie</t>
  </si>
  <si>
    <t>Neinv.přísp. zřízeným PO - ZŠ Česká - odpisy</t>
  </si>
  <si>
    <t>Neinv.přísp. zřízeným PO - ZŠ Dobiášova - provoz</t>
  </si>
  <si>
    <t>Neinv.přísp. zřízeným PO - ZŠ Dobiášova - energie</t>
  </si>
  <si>
    <t>Neinv.přísp. zřízeným PO - ZŠ Dobiášova - odpisy</t>
  </si>
  <si>
    <t>Neinv.přísp. zřízeným PO - ZŠ Husova - provoz</t>
  </si>
  <si>
    <t>Neinv.přísp. zřízeným PO - ZŠ Husova - energie</t>
  </si>
  <si>
    <t>Neinv.přísp. zřízeným PO - ZŠ Husova - odpisy</t>
  </si>
  <si>
    <t>Neinv.přísp. zřízeným PO - ZŠ Ještědská - provoz</t>
  </si>
  <si>
    <t>Neinv.přísp. zřízeným PO - ZŠ Ještědská - energie</t>
  </si>
  <si>
    <t>Neinv.přísp. zřízeným PO - ZŠ Ještědská - odpisy</t>
  </si>
  <si>
    <t>Neinv.přísp. zřízeným PO - ZŠ Kaplického - provoz</t>
  </si>
  <si>
    <t>Neinv.přísp. zřízeným PO - ZŠ Kaplického - energie</t>
  </si>
  <si>
    <t>Neinv.přísp. zřízeným PO - ZŠ Kaplického - odpisy</t>
  </si>
  <si>
    <t>Neinv.přísp. zřízeným PO - ZŠ Křižanská - provoz</t>
  </si>
  <si>
    <t>Neinv.přísp. zřízeným PO - ZŠ Křižanská - energie</t>
  </si>
  <si>
    <t>Neinv.přísp. zřízeným PO - ZŠ Křižanská - odpisy</t>
  </si>
  <si>
    <t>Neinv.přísp. zřízeným PO - ZŠ Lesní - provoz</t>
  </si>
  <si>
    <t>Neinv.přísp. zřízeným PO - ZŠ Lesní - energie</t>
  </si>
  <si>
    <t>Neinv.přísp. zřízeným PO - ZŠ Lesní - odpisy</t>
  </si>
  <si>
    <t>Neinv.přísp. zřízeným PO - ZŠ Na Výběžku - provoz</t>
  </si>
  <si>
    <t>Neinv.přísp. zřízeným PO - ZŠ Na Výběžku - energie</t>
  </si>
  <si>
    <t>Neinv.přísp. zřízeným PO - ZŠ Na Výběžku - odpisy</t>
  </si>
  <si>
    <t>Neinv.přísp. zřízeným PO - ZŠ nám. Míru - provoz</t>
  </si>
  <si>
    <t>Neinv.přísp. zřízeným PO - ZŠ nám. Míru - energie</t>
  </si>
  <si>
    <t>Neinv.přísp. zřízeným PO - ZŠ nám. Míru - odpisy</t>
  </si>
  <si>
    <t>Neinv.přísp. zřízeným PO - ZŠ nám. Míru - splátka HW, SW</t>
  </si>
  <si>
    <t>Neinv.přísp. zřízeným PO - ZŠ Oblačná - provoz</t>
  </si>
  <si>
    <t>Neinv.přísp. zřízeným PO - ZŠ Oblačná - energie</t>
  </si>
  <si>
    <t>Neinv.přísp. zřízeným PO - ZŠ Oblačná - odpisy</t>
  </si>
  <si>
    <t>Neinv.přísp. zřízeným PO - ZŠ Sokolovská - provoz</t>
  </si>
  <si>
    <t>Neinv.přísp. zřízeným PO - ZŠ Sokolovská - energie</t>
  </si>
  <si>
    <t>Neinv.přísp. zřízeným PO - ZŠ Sokolovská - odpisy</t>
  </si>
  <si>
    <t>Neinv.přísp. zřízeným PO - ZŠ Švermova - provoz</t>
  </si>
  <si>
    <t>Neinv.přísp. zřízeným PO - ZŠ Švermova - energie</t>
  </si>
  <si>
    <t>Neinv.přísp. zřízeným PO - ZŠ Švermova - odpisy</t>
  </si>
  <si>
    <t>Neinv.přísp. zřízeným PO - ZŠ U Soudu - provoz</t>
  </si>
  <si>
    <t>Neinv.přísp. zřízeným PO - ZŠ U Soudu - energie</t>
  </si>
  <si>
    <t>Neinv.přísp. zřízeným PO - ZŠ U Soudu - odpisy</t>
  </si>
  <si>
    <t>Neinv.přísp. zřízeným PO - ZŠ U Školy - provoz</t>
  </si>
  <si>
    <t>Neinv.přísp. zřízeným PO - ZŠ U Školy - energie</t>
  </si>
  <si>
    <t>Neinv.přísp. zřízeným PO - ZŠ U Školy - odpisy</t>
  </si>
  <si>
    <t>Neinv.přísp. zřízeným PO - ZŠ ul. 5. května - provoz</t>
  </si>
  <si>
    <t>Neinv.přísp. zřízeným PO - ZŠ ul. 5. května - energie</t>
  </si>
  <si>
    <t>Neinv.přísp. zřízeným PO - ZŠ ul. 5. května - odpisy</t>
  </si>
  <si>
    <t>Neinv.přísp. zřízeným PO - ZŠ Vrchlického - provoz</t>
  </si>
  <si>
    <t>Neinv.přísp. zřízeným PO - ZŠ Vrchlického - energie</t>
  </si>
  <si>
    <t>Neinv.přísp. zřízeným PO - ZŠ Vrchlického - odpisy</t>
  </si>
  <si>
    <t>Neinv.přísp. zřízeným PO - ZŠaZUŠ Jabloňová- provoz</t>
  </si>
  <si>
    <t>Neinv.přísp. zřízeným PO - ZŠaZUŠ Jabloňová- energie</t>
  </si>
  <si>
    <t>Neinv.přísp. zřízeným PO - ZŠaZUŠ Jabloňová- odpisy</t>
  </si>
  <si>
    <t>Neinv.přísp. zřízeným PO - ZUŠ Frýdlantská - provoz</t>
  </si>
  <si>
    <t>Neinv.přísp. zřízeným PO - ZUŠ Frýdlantská - odpisy</t>
  </si>
  <si>
    <t>Nákup materiálu - Komunitní plán</t>
  </si>
  <si>
    <t>Komunitní plán - konzultace</t>
  </si>
  <si>
    <t>Nákup služeb pro podporu rodin a dětí</t>
  </si>
  <si>
    <t>Služby - nové projekty</t>
  </si>
  <si>
    <t>Obecní mrtví</t>
  </si>
  <si>
    <t>Nové projekty - podíl obce</t>
  </si>
  <si>
    <t>Investiční transfer BD Stadion</t>
  </si>
  <si>
    <t>Invest. transfer BD Vlnařská. BD Starý Harcov</t>
  </si>
  <si>
    <t>Investiční transfer BD Starý Harcov</t>
  </si>
  <si>
    <t>Neinv.přísp.zřízeným PO-Dět.centrum Sluníčko-provoz</t>
  </si>
  <si>
    <t>Neinv.přísp.zřízeným PO-Dět.centrum Sluníčko-odpisy</t>
  </si>
  <si>
    <t>Neinv.přísp.zříz.PO-Centrum zdrav.a soc.p.- provoz</t>
  </si>
  <si>
    <t>Neinv.přísp.zříz.PO-Centrum zdrav.a soc.p.- odpisy</t>
  </si>
  <si>
    <t>Neinv.přísp.zříz.PO - Komunitní střed.Kontakt - provoz</t>
  </si>
  <si>
    <t>Neinv.transfery o. p. s. - Komunitní práce o.p.s.</t>
  </si>
  <si>
    <t>oddělení humanitní</t>
  </si>
  <si>
    <t>Stavební úřad</t>
  </si>
  <si>
    <t>odbor životního prostředí</t>
  </si>
  <si>
    <t>odbor správní a živnostenský</t>
  </si>
  <si>
    <t>odbor dopravy</t>
  </si>
  <si>
    <t>Poplatky - zkoušky řidičské oprávnění</t>
  </si>
  <si>
    <t>Sběr zrušených registračních značek</t>
  </si>
  <si>
    <t>Poplatky - výkon přestupkové agendy od obcí</t>
  </si>
  <si>
    <t>Přijaté nekapitálové příspěvky a náhrady</t>
  </si>
  <si>
    <t>kancelář tajemníka</t>
  </si>
  <si>
    <t>Kancelář tajemníka</t>
  </si>
  <si>
    <t>oddělení personální</t>
  </si>
  <si>
    <t>Ostatní platy</t>
  </si>
  <si>
    <t>Ostatní osobní výdaje - projektový tým ŘK</t>
  </si>
  <si>
    <t>Odstupné</t>
  </si>
  <si>
    <t>Cestovné (tuzemské i zahraniční) MML</t>
  </si>
  <si>
    <t>Odvody za zaměstnávání ZPS</t>
  </si>
  <si>
    <t>Dispoziční fond</t>
  </si>
  <si>
    <t>Péče o zaměstnance</t>
  </si>
  <si>
    <t>Ostatní osobní výdaje - projekt IOP</t>
  </si>
  <si>
    <t>Ostatní osobní výdaje - projekt IOP 22</t>
  </si>
  <si>
    <t>Sociální pojištění - projekt IOP</t>
  </si>
  <si>
    <t>Sociální pojištění - projekt IOP 22</t>
  </si>
  <si>
    <t>Zdravotní pojištění - projekt IOP</t>
  </si>
  <si>
    <t>Zdravotní pojištění - projekt IOP 22</t>
  </si>
  <si>
    <t>Zákonné pojištění - projekt IOP</t>
  </si>
  <si>
    <t>Zákonné pojištění - projekt IOP 22</t>
  </si>
  <si>
    <t>oddělení komunikace a informací</t>
  </si>
  <si>
    <t>oddělení krizového řízení</t>
  </si>
  <si>
    <t>Ochranné pomůcky</t>
  </si>
  <si>
    <t>Refundace mezd dobrovolných hasičů</t>
  </si>
  <si>
    <t>Nákup materiálu - hasičská mládež - ceny</t>
  </si>
  <si>
    <t>Školení a vzdělávání-spoluúčast na zvyš.kvalif.</t>
  </si>
  <si>
    <t>Zdravotní prevence (závodní lékař)</t>
  </si>
  <si>
    <t>Údržba a opravy požární techniky a budov</t>
  </si>
  <si>
    <t>Pohoštění - ochranné nápoje u požárů</t>
  </si>
  <si>
    <t>Nespecifikované rezervy (krizový zákon 118/2011)</t>
  </si>
  <si>
    <t>Odměna za výjezdy v mimopracovní době</t>
  </si>
  <si>
    <t>oddělení provozu a správy budov</t>
  </si>
  <si>
    <t>Nákup materiálu jinde nezařazené</t>
  </si>
  <si>
    <t>Kopírovací služby</t>
  </si>
  <si>
    <t>Úkid budov. mytí oken. výtahů. ....</t>
  </si>
  <si>
    <t>Odvoz odpadu</t>
  </si>
  <si>
    <t>Revize</t>
  </si>
  <si>
    <t>Výroba razítek</t>
  </si>
  <si>
    <t>Praní a čištění prádla</t>
  </si>
  <si>
    <t>Oprava aut</t>
  </si>
  <si>
    <t>Opravy elektrospotřebičů a kancelářské techniky</t>
  </si>
  <si>
    <t>Dálniční známky</t>
  </si>
  <si>
    <t>Tiskopisy. průkazy. plomby</t>
  </si>
  <si>
    <t>Péče o chráněné stromy a biotopy</t>
  </si>
  <si>
    <t>Myslivost. přehlídka trofejí</t>
  </si>
  <si>
    <t>Odstraňování odpadů v mimořádných případech</t>
  </si>
  <si>
    <t>Výkon rozhodnutí</t>
  </si>
  <si>
    <t>Povodňový plán</t>
  </si>
  <si>
    <t>Umístění zvířete do náhradní péče</t>
  </si>
  <si>
    <t>Voda. kontrolní analýzy vod</t>
  </si>
  <si>
    <t>Knihy</t>
  </si>
  <si>
    <t>Výpis z katastru nemovitostí</t>
  </si>
  <si>
    <t>Překlady soudních rozhodnutí</t>
  </si>
  <si>
    <t>odbor sociální péče</t>
  </si>
  <si>
    <t>oddělení sociálně-právní ochrany dětí</t>
  </si>
  <si>
    <t>Nákup materiálu - sociálně výchovný cyklus</t>
  </si>
  <si>
    <t>Ostatní služby - sociálně výchovný cyklus</t>
  </si>
  <si>
    <t>Věcné dary - sociálně výchovný cyklus</t>
  </si>
  <si>
    <t>oddělení kurátorské činnosti</t>
  </si>
  <si>
    <t>Nákup receptů a žádanek s modrým pruhem</t>
  </si>
  <si>
    <t>Nákup materiálu - zátěžový víkend</t>
  </si>
  <si>
    <t>Ostatní služby - zátěžový víkend</t>
  </si>
  <si>
    <t>Věcné dary - zátěžový víkend</t>
  </si>
  <si>
    <t>oddělení  sociálních činností</t>
  </si>
  <si>
    <t>konzultační. poradenské a právní služby</t>
  </si>
  <si>
    <t>odbor informatiky a řízení procesů</t>
  </si>
  <si>
    <t>Služby školení a vzdělávání</t>
  </si>
  <si>
    <t>Provoz a správa IS MML</t>
  </si>
  <si>
    <t>Provoz technologického centra (IOP06) - HW</t>
  </si>
  <si>
    <t>Elektronické zastupitelstvo</t>
  </si>
  <si>
    <t>Datové schránky</t>
  </si>
  <si>
    <t>Provoz technologického centra (IOP06) - SW</t>
  </si>
  <si>
    <t>IOP09 administrace projektu</t>
  </si>
  <si>
    <t>celkem odbor informatiky a řízení procesů</t>
  </si>
  <si>
    <t>celkem odbor dopravy</t>
  </si>
  <si>
    <t>celkem odbor sociální péče</t>
  </si>
  <si>
    <t>celkem odbor správní a živnostenský</t>
  </si>
  <si>
    <t>celkem odbor životního prostředí</t>
  </si>
  <si>
    <t>celkem odbor stavebí úřad</t>
  </si>
  <si>
    <t>celkem odbor kancelář tajemníka</t>
  </si>
  <si>
    <t>materiál</t>
  </si>
  <si>
    <t>energie a paliva</t>
  </si>
  <si>
    <t>služby</t>
  </si>
  <si>
    <t>opravy a udržování</t>
  </si>
  <si>
    <t>daně a poplatky</t>
  </si>
  <si>
    <t>personální oddělení</t>
  </si>
  <si>
    <t>Příspěvek na úhradu ztráty z provozování MHD - DPMLJ</t>
  </si>
  <si>
    <t>Příspěvek na úhradu ztráty z provoz. MHD-závazek - DPMLJ</t>
  </si>
  <si>
    <t>ASA</t>
  </si>
  <si>
    <t>podrobněji na listu Organizace města podrobně</t>
  </si>
  <si>
    <t>Liberecká IS</t>
  </si>
  <si>
    <t>Kontakt</t>
  </si>
  <si>
    <t>Naivní divadlo</t>
  </si>
  <si>
    <t>Botanická zahrada</t>
  </si>
  <si>
    <t>ZOO</t>
  </si>
  <si>
    <t>Základní školy</t>
  </si>
  <si>
    <t>Mateřské školy</t>
  </si>
  <si>
    <t>Centrum zdravotní a sociální péče</t>
  </si>
  <si>
    <t>Dětské centrum Sluníčko</t>
  </si>
  <si>
    <t>sponzorské dary do dotačních fondů města přijaté</t>
  </si>
  <si>
    <t>Komunitní práce</t>
  </si>
  <si>
    <t>ostatní nákupy</t>
  </si>
  <si>
    <t>náhrady</t>
  </si>
  <si>
    <t>věcné dary</t>
  </si>
  <si>
    <t xml:space="preserve">náhrady </t>
  </si>
  <si>
    <t>celkem odbor právní a veřejných zakázek</t>
  </si>
  <si>
    <t>oddělení rozpočtu a financování</t>
  </si>
  <si>
    <t>oddělení inf.soustavy a daní</t>
  </si>
  <si>
    <t>odd.poplatků a pohledávek</t>
  </si>
  <si>
    <t>úroky</t>
  </si>
  <si>
    <t>služby peněžních ústavů</t>
  </si>
  <si>
    <t>příspěvky</t>
  </si>
  <si>
    <t>konsolidační položka</t>
  </si>
  <si>
    <t xml:space="preserve">služby </t>
  </si>
  <si>
    <t>oddělení cestovního ruchu a sportu</t>
  </si>
  <si>
    <t>oddělení městské informační centrum</t>
  </si>
  <si>
    <t>Vybavení propagace</t>
  </si>
  <si>
    <t>Nákup materiálu - Daruma zvukové nosiče</t>
  </si>
  <si>
    <t>Elektrická energie Skate park</t>
  </si>
  <si>
    <t>Nájemné pozemku Lesy ČR</t>
  </si>
  <si>
    <t>Nájemné infocedule</t>
  </si>
  <si>
    <t>Nájemné Daruma</t>
  </si>
  <si>
    <t>Rezervační systém - licence</t>
  </si>
  <si>
    <t>Rezervační systém - správa</t>
  </si>
  <si>
    <t>Plavecký bazén - příprava na provozování bazénu 2016+</t>
  </si>
  <si>
    <t>Koncesní smlouva - Městský stadion Liberec</t>
  </si>
  <si>
    <t>Rozvoj cestovního ruchu</t>
  </si>
  <si>
    <t>Prezentace v časopisech a médiích</t>
  </si>
  <si>
    <t>Koupaliště Vápenka</t>
  </si>
  <si>
    <t>Veletrhy a výstavy</t>
  </si>
  <si>
    <t>Služby - Koupaliště Sluníčko</t>
  </si>
  <si>
    <t>Služby - cyklobus</t>
  </si>
  <si>
    <t>Banka foto a video</t>
  </si>
  <si>
    <t>Odborné překlady</t>
  </si>
  <si>
    <t>Dny evropského dědictví</t>
  </si>
  <si>
    <t>Ještěd 2014</t>
  </si>
  <si>
    <t>Prezentace SML na akcích</t>
  </si>
  <si>
    <t>Liberecký zpravodaj + přílohy</t>
  </si>
  <si>
    <t>Dračí lodě</t>
  </si>
  <si>
    <t>Edice a reedice - propagace</t>
  </si>
  <si>
    <t>Turistické informační centrum</t>
  </si>
  <si>
    <t>Aranžerské služby</t>
  </si>
  <si>
    <t>Průvodce</t>
  </si>
  <si>
    <t>Sportoviště - opravy</t>
  </si>
  <si>
    <t>Plán oprav - Stadion FC Slovan</t>
  </si>
  <si>
    <t>Plán oprav - Městský stadion (sportpark)</t>
  </si>
  <si>
    <t>Dárkovina</t>
  </si>
  <si>
    <t xml:space="preserve">Plavecký bazén - příspěvek na média </t>
  </si>
  <si>
    <t>Plavecký bazén - příspěvek na hygienu a bezpečnost</t>
  </si>
  <si>
    <t>Plavecký bazén - příspěvek na opravy a údržbu</t>
  </si>
  <si>
    <t>Plavecký bazén přístavba - příspěvek média</t>
  </si>
  <si>
    <t>platy a související výdaje</t>
  </si>
  <si>
    <t>hrubé mzdy</t>
  </si>
  <si>
    <t>sociální a zdravotní pojištění</t>
  </si>
  <si>
    <t>odbor ekologie a veřejného prostoru</t>
  </si>
  <si>
    <t>odbor dotací a strategického rozvoje</t>
  </si>
  <si>
    <t>odbor školství, kultury a sociálních věcí</t>
  </si>
  <si>
    <t>pokuty a jiné platby</t>
  </si>
  <si>
    <t>Dopravní hřiště - opravy a udržování</t>
  </si>
  <si>
    <t>Městský stadion - koncesní smlouva</t>
  </si>
  <si>
    <t>Členské příspěvky - členství v org. (Turistický region Jizerské hory)</t>
  </si>
  <si>
    <t>celkové podrobné výdaje viz část Hospodářská činnost města</t>
  </si>
  <si>
    <t>veřejné osvětlení /Eltodo,TSML/</t>
  </si>
  <si>
    <t xml:space="preserve">provoz </t>
  </si>
  <si>
    <t>energie</t>
  </si>
  <si>
    <t>odpisy</t>
  </si>
  <si>
    <t>Příspěvek na vybavení</t>
  </si>
  <si>
    <t>Příjmy - dotace na výkon státní správy ze státního rozpočtu</t>
  </si>
  <si>
    <t>jiné příjmy jinde nezařazené</t>
  </si>
  <si>
    <t>Celkem suma aktuálních rezerv:</t>
  </si>
  <si>
    <r>
      <t xml:space="preserve">V případě zlepšení příjmů města možné </t>
    </r>
    <r>
      <rPr>
        <b/>
        <sz val="12"/>
        <color rgb="FFC00000"/>
        <rFont val="Arial"/>
        <family val="2"/>
        <charset val="238"/>
      </rPr>
      <t xml:space="preserve">další </t>
    </r>
    <r>
      <rPr>
        <b/>
        <sz val="12"/>
        <color theme="1"/>
        <rFont val="Arial"/>
        <family val="2"/>
        <charset val="238"/>
      </rPr>
      <t>příděly do fondů oprav, vybavení a kofinancování EU projektů až:</t>
    </r>
  </si>
  <si>
    <t>A) Daňové příjmy města a poplatky</t>
  </si>
  <si>
    <t>Příjmy ze zůstatků minulého roku</t>
  </si>
  <si>
    <t>Plavecký bazén - Ještědská sportovní</t>
  </si>
  <si>
    <t>G) Financování, kladné úroky apod.</t>
  </si>
  <si>
    <t>H) Pokuty a ostatní příjmy, jinde nezařazené</t>
  </si>
  <si>
    <t>očekávaný výsledek hospodaření:</t>
  </si>
  <si>
    <t>SU</t>
  </si>
  <si>
    <t>AU</t>
  </si>
  <si>
    <t>UZ</t>
  </si>
  <si>
    <t>ORJ</t>
  </si>
  <si>
    <t>Text</t>
  </si>
  <si>
    <t>Původní rozpočet schválený 2014</t>
  </si>
  <si>
    <t>Rozpočet po úpravách 2014</t>
  </si>
  <si>
    <t>NÁVRH 2015</t>
  </si>
  <si>
    <t>VHČ NÁKLADY_2015</t>
  </si>
  <si>
    <t>Odbor kancelář tajemníka</t>
  </si>
  <si>
    <t>518</t>
  </si>
  <si>
    <t>0100</t>
  </si>
  <si>
    <t>000000000</t>
  </si>
  <si>
    <t>0000000001</t>
  </si>
  <si>
    <t>0020477000000</t>
  </si>
  <si>
    <t>Ceniny, stravenky - VHČ</t>
  </si>
  <si>
    <t>521</t>
  </si>
  <si>
    <t>R-mzdové náklady, VHČ - % podíl na HČ</t>
  </si>
  <si>
    <t>524</t>
  </si>
  <si>
    <t>0020479000000</t>
  </si>
  <si>
    <t>R-zákonné sociální pojištění</t>
  </si>
  <si>
    <t>0110</t>
  </si>
  <si>
    <t>0020480000000</t>
  </si>
  <si>
    <t>R-zákonné zdravotní pojištění</t>
  </si>
  <si>
    <t>501</t>
  </si>
  <si>
    <t>0020481000000</t>
  </si>
  <si>
    <t>Nákup materiálu - VHČ</t>
  </si>
  <si>
    <t>0020482000000</t>
  </si>
  <si>
    <t>Knihy, učeb. pomůcky, tisk - VHČ</t>
  </si>
  <si>
    <t>502</t>
  </si>
  <si>
    <t>0020490000000</t>
  </si>
  <si>
    <t>Spotřeba energie, VHČ - elektřina</t>
  </si>
  <si>
    <t>0020491000000</t>
  </si>
  <si>
    <t>Spotřeba energie, VHČ - pára</t>
  </si>
  <si>
    <t>0120</t>
  </si>
  <si>
    <t>0020492000000</t>
  </si>
  <si>
    <t>Spotřeba energie, VHČ - plyn</t>
  </si>
  <si>
    <t>503</t>
  </si>
  <si>
    <t>0020493000000</t>
  </si>
  <si>
    <t>Spotřeba ostatních neskladovatelných dodávek, VHČ</t>
  </si>
  <si>
    <t>511</t>
  </si>
  <si>
    <t>0020483000000</t>
  </si>
  <si>
    <t>Servisní činnost - VHČ</t>
  </si>
  <si>
    <t>0020484000000</t>
  </si>
  <si>
    <t>Ostatní údržba - VHĆ</t>
  </si>
  <si>
    <t>0020485000000</t>
  </si>
  <si>
    <t>Ostatní služby - VHČ</t>
  </si>
  <si>
    <t>0020486000000</t>
  </si>
  <si>
    <t>Úklid - VHČ</t>
  </si>
  <si>
    <t>0020487000000</t>
  </si>
  <si>
    <t>Odvoz odpadu - VHČ</t>
  </si>
  <si>
    <t>0020488000000</t>
  </si>
  <si>
    <t>Služby kopírování - VHČ</t>
  </si>
  <si>
    <t>0020489000000</t>
  </si>
  <si>
    <t>Služby telekomunikací - VHČ</t>
  </si>
  <si>
    <t>Odbor ekonomiky</t>
  </si>
  <si>
    <t>0020446000000</t>
  </si>
  <si>
    <t>Ostatní služby VHČ</t>
  </si>
  <si>
    <t>0020447000000</t>
  </si>
  <si>
    <t>Služby peněžních ústavů - VHČ</t>
  </si>
  <si>
    <t>oddělení informační soustavy a daní</t>
  </si>
  <si>
    <t>0103</t>
  </si>
  <si>
    <t>0020448000000</t>
  </si>
  <si>
    <t>Služby správa portfólia SCP - VHČ</t>
  </si>
  <si>
    <t>538</t>
  </si>
  <si>
    <t>0020449000000</t>
  </si>
  <si>
    <t>Daň z převodu nemovitostí - VHČ</t>
  </si>
  <si>
    <t>0020443000000</t>
  </si>
  <si>
    <t>Geometrické zaměřování - VHČ</t>
  </si>
  <si>
    <t>0020444000000</t>
  </si>
  <si>
    <t>Znalečné - VHČ</t>
  </si>
  <si>
    <t>0020445000000</t>
  </si>
  <si>
    <t>Konzultační služby, dražby - VHČ</t>
  </si>
  <si>
    <t>0020450000000</t>
  </si>
  <si>
    <t>R-spotřeba materiálu, VHČ-svép.opravy bytů</t>
  </si>
  <si>
    <t>0020451000000</t>
  </si>
  <si>
    <t>R-spotřeba materiálu, VHČ-drobný materiál</t>
  </si>
  <si>
    <t>0121</t>
  </si>
  <si>
    <t>0020452000000</t>
  </si>
  <si>
    <t>R-spotř.mat.,VHČ-drobný materiál CZaSP</t>
  </si>
  <si>
    <t>0125</t>
  </si>
  <si>
    <t>0020453000000</t>
  </si>
  <si>
    <t>R-spotř.mat.,VHČ-drobný materiál-holobyty</t>
  </si>
  <si>
    <t>0131</t>
  </si>
  <si>
    <t>0020845000000</t>
  </si>
  <si>
    <t>R-spotř.mat.VHČ-oprava spol.prostor CZaSP</t>
  </si>
  <si>
    <t>0140</t>
  </si>
  <si>
    <t>0020495000000</t>
  </si>
  <si>
    <t>R -  Spotřeba materiálu, VHČ - ost.mat.nevyúčt.náj</t>
  </si>
  <si>
    <t>0150</t>
  </si>
  <si>
    <t>0020496000000</t>
  </si>
  <si>
    <t>R - Spotřeba energie</t>
  </si>
  <si>
    <t>0020454000000</t>
  </si>
  <si>
    <t>R-opravy a udržování-opravy domů v kompetenci sprá</t>
  </si>
  <si>
    <t>0111</t>
  </si>
  <si>
    <t>0020846000000</t>
  </si>
  <si>
    <t>R-opravy a udržování CZaSP</t>
  </si>
  <si>
    <t>0020455000000</t>
  </si>
  <si>
    <t>R-opravy a udržování-opravy domů se souhlas.</t>
  </si>
  <si>
    <t>0020456000000</t>
  </si>
  <si>
    <t>R-opravy a udržování-opravy bytů</t>
  </si>
  <si>
    <t>0145</t>
  </si>
  <si>
    <t>0020457000000</t>
  </si>
  <si>
    <t>R-opravy a udržování-opravy holobyty</t>
  </si>
  <si>
    <t>0020458000000</t>
  </si>
  <si>
    <t>R-opravy a udržování-havarijní opravy</t>
  </si>
  <si>
    <t>0160</t>
  </si>
  <si>
    <t>0020459000000</t>
  </si>
  <si>
    <t>R-opravy a udržování-výměna zařizovacích před.</t>
  </si>
  <si>
    <t>0170</t>
  </si>
  <si>
    <t>0020460000000</t>
  </si>
  <si>
    <t>R-opravy a udržování-opravy zařizovacích před.</t>
  </si>
  <si>
    <t>0020461000000</t>
  </si>
  <si>
    <t>R-ostatní služby-deratizace</t>
  </si>
  <si>
    <t>0020466000000</t>
  </si>
  <si>
    <t>R-ostatní služby-ostatní</t>
  </si>
  <si>
    <t>0190</t>
  </si>
  <si>
    <t>0020468000000</t>
  </si>
  <si>
    <t>R-ostatní služby-ostatní služby holobyty</t>
  </si>
  <si>
    <t>0200</t>
  </si>
  <si>
    <t>0020469000000</t>
  </si>
  <si>
    <t>R-ostatní služby - 192 b.j.</t>
  </si>
  <si>
    <t>0220</t>
  </si>
  <si>
    <t>0020471000000</t>
  </si>
  <si>
    <t>R-ostatní služby - Krejčího ul. 1175-1178</t>
  </si>
  <si>
    <t>0020473000000</t>
  </si>
  <si>
    <t>Náklady - Plavecký bazén - el. energie, přefaktura</t>
  </si>
  <si>
    <t>0020474000000</t>
  </si>
  <si>
    <t>Náklady - Plavecký bazén - teplo, přefakturace</t>
  </si>
  <si>
    <t>0104</t>
  </si>
  <si>
    <t>0020475000000</t>
  </si>
  <si>
    <t>Náklady na pronájem Tipsport arény od SAL - VHČ</t>
  </si>
  <si>
    <t>504</t>
  </si>
  <si>
    <t>0101</t>
  </si>
  <si>
    <t>0020476000000</t>
  </si>
  <si>
    <t>Nákup zboží MIC - VHČ</t>
  </si>
  <si>
    <t>0020462000000</t>
  </si>
  <si>
    <t>R-ostatní služby-BD Vlnařská Harcov</t>
  </si>
  <si>
    <t>0130</t>
  </si>
  <si>
    <t>0020463000000</t>
  </si>
  <si>
    <t>R-ostatní služby-náklady na bankovní služby</t>
  </si>
  <si>
    <t>0020464000000</t>
  </si>
  <si>
    <t>R-ostatní služby-poštovné, SIPO</t>
  </si>
  <si>
    <t>0020465000000</t>
  </si>
  <si>
    <t>R-ostatní služby-soudní výlohy</t>
  </si>
  <si>
    <t>0180</t>
  </si>
  <si>
    <t>0020467000000</t>
  </si>
  <si>
    <t>R-ostatní služby-BD Stadion</t>
  </si>
  <si>
    <t>0210</t>
  </si>
  <si>
    <t>0020470000000</t>
  </si>
  <si>
    <t>R-ostatní služby - podíl na nákladech společn.</t>
  </si>
  <si>
    <t>VHČ VÝNOSY 2015</t>
  </si>
  <si>
    <t>oddělení technické správy</t>
  </si>
  <si>
    <t>602</t>
  </si>
  <si>
    <t>0010105000000</t>
  </si>
  <si>
    <t>Výnosy z pronájmu parkovacích ploch</t>
  </si>
  <si>
    <t>0010134000000</t>
  </si>
  <si>
    <t>Výnosy z prodeje služeb - přeúčtování energie</t>
  </si>
  <si>
    <t>0010155000000</t>
  </si>
  <si>
    <t>Výnosy z prodeje sl. - reklama na sloupech veř. os</t>
  </si>
  <si>
    <t>0010174000000</t>
  </si>
  <si>
    <t>výnosy- pronájem nebytových prostor s TSML</t>
  </si>
  <si>
    <t>604</t>
  </si>
  <si>
    <t>0010168000000</t>
  </si>
  <si>
    <t>Výnosy z prodeje zboží - dřevo</t>
  </si>
  <si>
    <t>0010188000000</t>
  </si>
  <si>
    <t>Výnosy z prodeje služeb - reklamní plochy</t>
  </si>
  <si>
    <t>0010175000000</t>
  </si>
  <si>
    <t>Výnosy-sběr textilu</t>
  </si>
  <si>
    <t>603</t>
  </si>
  <si>
    <t>0010129000000</t>
  </si>
  <si>
    <t>Výnosy z pronájmu - LIKREM</t>
  </si>
  <si>
    <t>0010176000000</t>
  </si>
  <si>
    <t>výnosy-pronájem honitby</t>
  </si>
  <si>
    <t>oddělení komunikace a informace</t>
  </si>
  <si>
    <t>0010156000000</t>
  </si>
  <si>
    <t>Výnosy z prodeje služeb kopírování</t>
  </si>
  <si>
    <t>0010123000000</t>
  </si>
  <si>
    <t>Výnosy z prodeje služeb - kryty CO</t>
  </si>
  <si>
    <t>0010124000000</t>
  </si>
  <si>
    <t>Výnosy z pronájmu - požární zbrojnice</t>
  </si>
  <si>
    <t>0010125000000</t>
  </si>
  <si>
    <t>Výnosy z prodeje služeb - nápojový automat</t>
  </si>
  <si>
    <t>0010126000000</t>
  </si>
  <si>
    <t>Výnosy z pronájmu ostatních nemovitostí - nebytové</t>
  </si>
  <si>
    <t>0010127000000</t>
  </si>
  <si>
    <t>Výnosy z pronájmu - zasedací místnosti</t>
  </si>
  <si>
    <t>0010128000000</t>
  </si>
  <si>
    <t>Výnosy z prodeje služeb - umístění antén</t>
  </si>
  <si>
    <t>stavební úřad</t>
  </si>
  <si>
    <t>0010130000000</t>
  </si>
  <si>
    <t>Výnosy z prodeje služeb - hudba obřadní síň</t>
  </si>
  <si>
    <t>0010131000000</t>
  </si>
  <si>
    <t>Výnosy z prodeje služeb - foto obřadní síň</t>
  </si>
  <si>
    <t>0010132000000</t>
  </si>
  <si>
    <t>Výnosy z prodeje služeb - propagační materiál</t>
  </si>
  <si>
    <t>0010133000000</t>
  </si>
  <si>
    <t>Výnosy z prodeje služeb - paušální náhrady</t>
  </si>
  <si>
    <t>Odbor informatiky a řízení procesů</t>
  </si>
  <si>
    <t xml:space="preserve"> oddělení rozpočtu a financování</t>
  </si>
  <si>
    <t>662</t>
  </si>
  <si>
    <t>0010100000000</t>
  </si>
  <si>
    <t>Výnosy z úroků hospodářská činnost</t>
  </si>
  <si>
    <t>odbor majetkové správy</t>
  </si>
  <si>
    <t>výnosy z prodeje služeb – reklamní plochy</t>
  </si>
  <si>
    <t>0010101000000</t>
  </si>
  <si>
    <t>Výnosy z prodeje služeb - nájemné pozemky</t>
  </si>
  <si>
    <t xml:space="preserve"> </t>
  </si>
  <si>
    <t>646</t>
  </si>
  <si>
    <t>0010102000000</t>
  </si>
  <si>
    <t>Výnosy z prodeje ostatních nemovitostí</t>
  </si>
  <si>
    <t>647</t>
  </si>
  <si>
    <t>0010103000000</t>
  </si>
  <si>
    <t>Výnosy z prodeje pozemků</t>
  </si>
  <si>
    <t>649</t>
  </si>
  <si>
    <t>0010104000000</t>
  </si>
  <si>
    <t>Jiné výnosy - věcná břemena</t>
  </si>
  <si>
    <t xml:space="preserve"> oddělení správy objektů a zařízení</t>
  </si>
  <si>
    <t xml:space="preserve"> Odbor hlavního architekta</t>
  </si>
  <si>
    <t>0010107000000</t>
  </si>
  <si>
    <t>Výnosy z prodeje služeb - teplárenské zařízení</t>
  </si>
  <si>
    <t>0010099000000</t>
  </si>
  <si>
    <t>Výnosy z prodeje služeb - inzerce</t>
  </si>
  <si>
    <t>0010111000000</t>
  </si>
  <si>
    <t>Výnosy - Plavecký bazén - el. energie, přefakturace</t>
  </si>
  <si>
    <t>0010112000000</t>
  </si>
  <si>
    <t>Výnosy - Plavecký bazén - teplo, přefakturace</t>
  </si>
  <si>
    <t>0010113000000</t>
  </si>
  <si>
    <t>Výnosy z prodeje služeb - nájemné Stadion</t>
  </si>
  <si>
    <t>0010114000000</t>
  </si>
  <si>
    <t>Výnosy z pronájmu - Městský bazén</t>
  </si>
  <si>
    <t>0010115000000</t>
  </si>
  <si>
    <t>Výnosy z pronájmu - SAJ - RASAV</t>
  </si>
  <si>
    <t>0010116000000</t>
  </si>
  <si>
    <t>Výnosy z pronájmu - Plavecký bazén, přístavba</t>
  </si>
  <si>
    <t>0010108000000</t>
  </si>
  <si>
    <t>Výnosy z prodeje služeb - průvodci</t>
  </si>
  <si>
    <t>0010109000000</t>
  </si>
  <si>
    <t>Výnosy z prodeje zboží - vstupenky</t>
  </si>
  <si>
    <t>0010110000000</t>
  </si>
  <si>
    <t>Výnosy za prodej zboží - prodej propag.materiálů</t>
  </si>
  <si>
    <t>0010119000000</t>
  </si>
  <si>
    <t>Výnosy z prodeje služeb - fotografické služby</t>
  </si>
  <si>
    <t>0010117000000</t>
  </si>
  <si>
    <t>Výnosy z pronájmu - gymnázium</t>
  </si>
  <si>
    <t>0010120000000</t>
  </si>
  <si>
    <t>Výnosy z pronájmu - nebytové prostory - ŠJ</t>
  </si>
  <si>
    <t xml:space="preserve"> oddělení humanitní</t>
  </si>
  <si>
    <t>0010121000000</t>
  </si>
  <si>
    <t>R - výnosy z pronájmu - nájemné byty</t>
  </si>
  <si>
    <t>0010122000000</t>
  </si>
  <si>
    <t>R - výnosy z pronájmu - nájemné nebyt.prostory</t>
  </si>
  <si>
    <t>Základní škola, Liberec, Aloisina výšina 642, příspěvková organizace</t>
  </si>
  <si>
    <t>Základní škola a Mateřská škola, Liberec, Barvířská 38/6, příspěvková organizace</t>
  </si>
  <si>
    <t>Základní škola, Liberec, Česká 354, příspěvková organizace</t>
  </si>
  <si>
    <t>Základní škola, Liberec, Dobiášova 851/5, příspěvková organizace</t>
  </si>
  <si>
    <t>Základní škola, Liberec, Ještědská 354/88, příspěvková organizace</t>
  </si>
  <si>
    <t>Základní škola, Liberec, Kaplického 384, příspěvková organizace</t>
  </si>
  <si>
    <t>Základní škola, Liberec, Křížanská 80, příspěvková organizace</t>
  </si>
  <si>
    <t>Základní škola, Liberec, Lesní 575/12, příspěvková organizace</t>
  </si>
  <si>
    <t>Základní škola, Liberec, Na Výběžku 118, příspěvková organizace</t>
  </si>
  <si>
    <t>Základní škola, Liberec, nám. Míru 212/2, příspěvková organizace</t>
  </si>
  <si>
    <t>Základní škola, Liberec, Oblačná 101/15, příspěvková organizace</t>
  </si>
  <si>
    <t>Základní škola, Liberec, Sokolovská 328, příspěvková organizace</t>
  </si>
  <si>
    <t>Základní škola, Liberec, Švermova 403/40, příspěvková organizace</t>
  </si>
  <si>
    <t>Základní škola, Liberec, U Soudu 369/8, příspěvková organizace</t>
  </si>
  <si>
    <t>Základní škola, Liberec, U Školy 222/6, příspěvková organizace</t>
  </si>
  <si>
    <t>Základní škola, Liberec, ul. 5. května 64/49, příspěvková organizace</t>
  </si>
  <si>
    <t>Základní škola, Liberec, Vrchlického 262/17, příspěvková organizace</t>
  </si>
  <si>
    <t>Základní škola a Základní umělecká škola, Liberec, Jabloňová 564/43, příspěvková organizace</t>
  </si>
  <si>
    <t>Základní umělecká škola, Liberec, Frýdlantská 1359/19, příspěvková organizace</t>
  </si>
  <si>
    <t>Základní škola praktická, Liberec, Gollova 394/4, příspěvková organizace</t>
  </si>
  <si>
    <t>Neinv.přísp. zřízeným PO - ZŠP Gollova - provoz</t>
  </si>
  <si>
    <t>Neinv.přísp. zřízeným PO - ZŠP Gollova - energie</t>
  </si>
  <si>
    <t>Základní škola praktická a Základní škola speciální, Liberec, Orlí 140/7, příspěvková organizace</t>
  </si>
  <si>
    <t>Neinv.přísp. zřízeným PO - ZŠP a ZŠS Orlí - provoz</t>
  </si>
  <si>
    <t>Neinv.přísp. zřízeným PO - ZŠP a ZŠS Orlí - energie</t>
  </si>
  <si>
    <t>Neinv.přísp. zřízeným PO - ZŠP a ZŠS Orlí - odpisy</t>
  </si>
  <si>
    <t>Mateřská škola, Liberec, Dětská 461, příspěvková organizace</t>
  </si>
  <si>
    <t>Mateřská škola "Hvězdička", Liberec, Gagarinova 788/9, příspěvková organizace</t>
  </si>
  <si>
    <t>Mateřská škola "Pastelka", Liberec, Švermova 100, příspěvková organizace</t>
  </si>
  <si>
    <t>Mateřská škola "Jablůňka", Liberec, Jabloňová 446/29, příspěvková organizace</t>
  </si>
  <si>
    <t xml:space="preserve">Mateřská škola, Liberec, Jeřmanická 487/27, příspěvková organizace </t>
  </si>
  <si>
    <t>Mateřská škola "Jizerka", Liberec, Husova 184/72, příspěvková organizace</t>
  </si>
  <si>
    <t>Mateřská škola "Kamarád", Liberec, Dělnická 831/7, příspěvková organizace</t>
  </si>
  <si>
    <t>Mateřská škola, Liberec, Klášterní 466/4, příspěvková organizace</t>
  </si>
  <si>
    <t>Mateřská škola "Klíček", Liberec, Žitná 832/19, příspěvková organizace</t>
  </si>
  <si>
    <t>Mateřská škola "Klubíčko", Liberec, Jugoslávská 128/1, příspěvková organizace</t>
  </si>
  <si>
    <t>Mateřská škola "Korálek", Liberec, Aloisina výšina 645/55, příspěvková organizace</t>
  </si>
  <si>
    <t>Mateřská škola "Kytička", Liberec, Burianova 972/2, příspěvková organizace</t>
  </si>
  <si>
    <t>Mateřská škola "Malínek", Liberec, Kaplického 386, příspěvková organizace</t>
  </si>
  <si>
    <t xml:space="preserve">Mateřská škola, Liberec, Matoušova 468/12, příspěvková organizace </t>
  </si>
  <si>
    <t>Mateřská škola "Motýlek", Liberec, Broumovská 840/7, příspěvková organizace</t>
  </si>
  <si>
    <t>Mateřská škola "Nad přehradou", Liberec, Klášterní 149/16, příspěvková organizace</t>
  </si>
  <si>
    <t>Mateřská škola "Pod Ještědem", Liberec, U Školky 67, příspěvková organizace</t>
  </si>
  <si>
    <t>Mateřská škola "Pohádka", Liberec, Strakonická 211/12, příspěvková organizace</t>
  </si>
  <si>
    <t>Mateřská škola "Pramínek", Liberec, Březinova 389/8, příspěvková organizace</t>
  </si>
  <si>
    <t>Mateřská škola "Rolnička", Liberec, Truhlářská 340/7, příspěvková organizace</t>
  </si>
  <si>
    <t>Mateřská škola "Rosnička", Liberec, Školní vršek 503/3, příspěvková organizace</t>
  </si>
  <si>
    <t>Mateřská škola "Sedmikráska", Liberec, Vzdušná 509/20, příspěvková organizace</t>
  </si>
  <si>
    <t>Mateřská škola "Sluníčko", Liberec, Bezová 274/1, příspěvková organizace</t>
  </si>
  <si>
    <t>Mateřská škola "Srdíčko", Liberec, Oldřichova 836/5, příspěvková organizace</t>
  </si>
  <si>
    <t>Mateřská škola, Liberec, Stromovka 285/1, příspěvková organizace</t>
  </si>
  <si>
    <t>Mateřská škola "U Bertíka", Liberec, Purkyňova 458/19, příspěvková organizace</t>
  </si>
  <si>
    <t>Mateřská škola "V zahradě", Liberec, Žitavská 122/68, příspěvková organizace</t>
  </si>
  <si>
    <t>jiné náklady</t>
  </si>
  <si>
    <t xml:space="preserve">Mateřská škola "Beruška", Liberec, Na Pískovně 761/3 </t>
  </si>
  <si>
    <t>Mateřská škola "Čtyřlístek", Liberec, Tovačovského 166/27</t>
  </si>
  <si>
    <t>Mateřské školky - příspěvkové organizace města</t>
  </si>
  <si>
    <t>Mateřská škola "Delfínek", Liberec, Nezvalova 661/20</t>
  </si>
  <si>
    <t>Organizace města podrobněji</t>
  </si>
  <si>
    <t>Základní školy - příspěvkové organizace města</t>
  </si>
  <si>
    <t>Vedlejší hospodářská činnost města (VHČ) - návrh 2015</t>
  </si>
  <si>
    <t>Základní škola s rozšířenou výukou jazyků, Liberec, Husova 142/44,</t>
  </si>
  <si>
    <t>příděl do fondu 2015 - na Komunitní plán sociálních služeb</t>
  </si>
  <si>
    <t>Příjmy - výnosy z amortizačního fondu</t>
  </si>
  <si>
    <t>Pokuty - vlastníci vozidel</t>
  </si>
  <si>
    <t>osobní výdaje</t>
  </si>
  <si>
    <t xml:space="preserve">osobní výdaje hrubé mzdy </t>
  </si>
  <si>
    <t>rezerva na osobní výdaje</t>
  </si>
  <si>
    <t>odvod do umořovacího fondu</t>
  </si>
  <si>
    <t xml:space="preserve">oddělení cestovního ruchu a sportu </t>
  </si>
  <si>
    <t xml:space="preserve"> Odbor cestovního ruchu a sportu</t>
  </si>
  <si>
    <t xml:space="preserve">oddělení cestovního ruchu a  sportu </t>
  </si>
  <si>
    <t>Příjmy z úroků příjmový ČS - příjmový</t>
  </si>
  <si>
    <t>Pokuty - bezpečnost a veřejný pořádek (Městská policie)</t>
  </si>
  <si>
    <t>Příjmy z úroků Fond příspěvkových organizací - školství</t>
  </si>
  <si>
    <t>Příjmy z úroků Fond příspěvkových organizací - kulturní</t>
  </si>
  <si>
    <t>Příjmy z úroků Fond příspěvkových organizací-sociální a zdravot zaměření</t>
  </si>
  <si>
    <t>Služby peněžních ústavů - příjmový, výdajový</t>
  </si>
  <si>
    <t xml:space="preserve">Služby peněžních ústavů - revolving </t>
  </si>
  <si>
    <t>Služby peněžních ústavů - základní v KB</t>
  </si>
  <si>
    <t>Služby peněžních ústavů - základní v ČS + kontokorent</t>
  </si>
  <si>
    <t>Služby peněžních ústavů - základní v EQUA</t>
  </si>
  <si>
    <t>Služby peněžních ústavů - základní v ČNB</t>
  </si>
  <si>
    <t>Služby paněžních ústavů - Fond příspěvkových organizací soc. a zdravotní</t>
  </si>
  <si>
    <t>Služby peněžních ústavů - Fond pro rozvoj vzdělávání</t>
  </si>
  <si>
    <t>Služby paněžních ústavů - Městský fond rozvoje bydlení</t>
  </si>
  <si>
    <t>Služby peněžních ústavů - Fond pro partnerskou spolupráci</t>
  </si>
  <si>
    <t>Služby peněžních ústavů - Fond příspěvkových organizací školství</t>
  </si>
  <si>
    <t>Služby peněžních ústavů - Fond příspěvkových organizací kultura</t>
  </si>
  <si>
    <t>Služby peněžních ústavů - praktické ověřování znalostí</t>
  </si>
  <si>
    <t>Znalecké posudky, geometrické plány, vklady do katastru nemovitostí</t>
  </si>
  <si>
    <t xml:space="preserve">Služby zpracování dat </t>
  </si>
  <si>
    <t>Nákup materiálu NN - Integrovaný systém řízení SML</t>
  </si>
  <si>
    <t>Posudky, revize</t>
  </si>
  <si>
    <t>Daň z příjmu FO vybírané srážkou - zaměstnanci</t>
  </si>
  <si>
    <t>Daň z příjmu FO ze závislé činnosti podle počtu zaměstnanců.</t>
  </si>
  <si>
    <t>Daň z příjmu OSVČ podle počtu obyvatel</t>
  </si>
  <si>
    <t>Daň z příjmu OSVČ podle bydliště podnikatele</t>
  </si>
  <si>
    <t>Poplatky - sběr, přeprava a třídění komunálního odpadů</t>
  </si>
  <si>
    <t>Příjmy - odvod z hospodářské činnosti města</t>
  </si>
  <si>
    <t>Úrokový výnos z půjčky pro Sportovní areál Liberec, s.r.o.</t>
  </si>
  <si>
    <t>Ostatní investiční příjmy jinde nezařazené - Sportovní areál Liberec</t>
  </si>
  <si>
    <t>Příjmy - splátky půjčených prostředků od Sportovní areál Ještěd, a. s.</t>
  </si>
  <si>
    <t>Příjmy - z úhrad dobývacího prostoru a vybobytých nerostů</t>
  </si>
  <si>
    <t>Pokuty - stavební delikt (podnikající právnická a fyzická osoba)</t>
  </si>
  <si>
    <t>Příspěvek na provozní ztrátu - z KÚLK - DPMLJ</t>
  </si>
  <si>
    <t>EKO KOM - elektrošrot</t>
  </si>
  <si>
    <t>odměny rada města - 1x primátor, 4x náměstek, 4x radní</t>
  </si>
  <si>
    <t>odměny zastupitelstvo - 34 zastupitelů, mimo primátora a náměstků</t>
  </si>
  <si>
    <t>odměny členové výborů - 4 výbory po 13-ti členech</t>
  </si>
  <si>
    <t>Ostatní povinné pojistné hrazené zaměstnavatelem - zastupitelé</t>
  </si>
  <si>
    <t>Povinné pojistné na zdravotní pojištění - zastupitelé</t>
  </si>
  <si>
    <t>Povinné pojistné na sociální zabezpečení - zastupitelů</t>
  </si>
  <si>
    <t>příspěvek na činnost klubů - proběhnou jednání</t>
  </si>
  <si>
    <t>Knihy, učební pomůcky a tisk</t>
  </si>
  <si>
    <t>služby portálu "Příspěvková organizace účtuje"</t>
  </si>
  <si>
    <t>Konzultační, poradenské a právní služby</t>
  </si>
  <si>
    <t xml:space="preserve">D) Organizace města/s účastí města a další </t>
  </si>
  <si>
    <t>Konzultační, poradenské a právní služby-daňový poradce</t>
  </si>
  <si>
    <t>Služby - Moodys audit</t>
  </si>
  <si>
    <t>Členské příspěvky - Sdružení správců městských komunikací</t>
  </si>
  <si>
    <t>Investiční úroky - EQUA bank - IPRM LS</t>
  </si>
  <si>
    <t>Řízení projektů mateřských škol</t>
  </si>
  <si>
    <t>Řízení projektů základních škol</t>
  </si>
  <si>
    <t>Sociálně právní ochrana (SPO) dětí na SML - služby</t>
  </si>
  <si>
    <t xml:space="preserve">SPO dětí na SML - materiál služby </t>
  </si>
  <si>
    <t>SPO dětí na SML - občerstvení</t>
  </si>
  <si>
    <t>Vybrané elektr. služby SML a jeho příspěvkových  organizací - služby</t>
  </si>
  <si>
    <t>Vybrané elektr. služby SML a jeho příspěvkových organizací - vybavení</t>
  </si>
  <si>
    <t xml:space="preserve">Ostatní osobní výdaje - podíly SML k dotacím </t>
  </si>
  <si>
    <t>IPRM 3 - Volnočasové plochy I - vlastní prostředky</t>
  </si>
  <si>
    <t>IPRM 3 - Volnočasové plochy I -  vlastní prostředky</t>
  </si>
  <si>
    <t>IPRM 3 - administrace-vlastní prostředky</t>
  </si>
  <si>
    <t>Integrovaný systém řízení SML - software</t>
  </si>
  <si>
    <t>Vybrané elektron. služby SML a jeho příspěvkových organizací - software</t>
  </si>
  <si>
    <t>Nákup služeb - objekty ve správě oddělení majet. správy a správy objektů</t>
  </si>
  <si>
    <t>Aktivity projektu Zdravé město - ostatní</t>
  </si>
  <si>
    <t>Členské příspěvky - Zdravé město, členství Národní síť zdravých měst</t>
  </si>
  <si>
    <t>Projekt Regenerace městské památkové zóny - podíl SML</t>
  </si>
  <si>
    <t>IPRM Lidové sady - administrace - vlastní prostředky</t>
  </si>
  <si>
    <t>Nákup služeb - Liebigův palác - bývalá galerie</t>
  </si>
  <si>
    <t>Výměna vodoměrů a kalorimetrů - měření tepla</t>
  </si>
  <si>
    <t>Studená voda provoz pomníků a plastik</t>
  </si>
  <si>
    <t>Elektrická energie provoz pomníků a plastik</t>
  </si>
  <si>
    <t>Komunikace Vyhlídková, Lomová - projektová dokumentace</t>
  </si>
  <si>
    <t>Projektová dokumentace - statický přepočet zatížení</t>
  </si>
  <si>
    <t>Služby - bezpečnost silničního provozu na komunikacích</t>
  </si>
  <si>
    <t>Projektová dokumentace - bezpečné přechody</t>
  </si>
  <si>
    <t>Projektová dokumentace - Jeřmanická vnitroblok rekonstrukce</t>
  </si>
  <si>
    <t>Služby - Světelné signalizační zařízení křižovatka Letka</t>
  </si>
  <si>
    <t>Příspěvek na provozní ztrátu - příměstská autobusová doprava DPMLJ</t>
  </si>
  <si>
    <t>Odnětí z zemědělského půdního fondu</t>
  </si>
  <si>
    <t>IPRM Rochlice - Žitná.Vratislavická - realizace vlastní podíl</t>
  </si>
  <si>
    <t>IPRM Rochlice - Dobiášova - realizace vlastní podíl</t>
  </si>
  <si>
    <t>Sokolovské náměstí - kontejnery - vlastní podíl</t>
  </si>
  <si>
    <t>IPRM Rochlice Dobiášova - vlastní podíl</t>
  </si>
  <si>
    <t>IPRM Rochlice - projektová dokumentace, technický dozor - vlastní podíl</t>
  </si>
  <si>
    <t>IPRM Rochlice - Žitná - realizace vlastní podíl</t>
  </si>
  <si>
    <t>Digitálně technická mapa města - účast na projektech</t>
  </si>
  <si>
    <t>Dokumenty ke stavebnímu povolení (DSP) - dopravní stavby</t>
  </si>
  <si>
    <t>Dokumentace územní rozhodnutí (DUR) - dopravní stavby</t>
  </si>
  <si>
    <t>Dokumentace k dopravnímu napojení v místě obch. prům. zóny</t>
  </si>
  <si>
    <t>Zeleň, parky, výsadby</t>
  </si>
  <si>
    <t>Odpady - osvěta</t>
  </si>
  <si>
    <t>projektová dokumentace investičních akcí - zeleň</t>
  </si>
  <si>
    <t>Knihy, učební popmůcky a tisk</t>
  </si>
  <si>
    <t>Vybavení - městské informační centrum (MIC)</t>
  </si>
  <si>
    <t xml:space="preserve">Přímá podpora sportovních akcí </t>
  </si>
  <si>
    <t>Orientační turistické značny (pěší a cyklo)</t>
  </si>
  <si>
    <t>Skybox Aréna - provoz</t>
  </si>
  <si>
    <t>Duhové léto - cyklus akcí</t>
  </si>
  <si>
    <t>Úprava vlastních www stránek pro Městské informační centrum</t>
  </si>
  <si>
    <t xml:space="preserve">Neinv. transfery obecně prospěšným org. - Jizerská o.p.s. </t>
  </si>
  <si>
    <t>Neinvest. příspěvky cizím PO - Technická univerzita Liberec</t>
  </si>
  <si>
    <t>Spolupráce s Klubem českých turistů</t>
  </si>
  <si>
    <t>Komunitní plán  - krizové situace v sociální oblasti</t>
  </si>
  <si>
    <t xml:space="preserve">Komunitní plán - nákup sociálních služeb </t>
  </si>
  <si>
    <t>Květiny- jubilea (ředitelé škol) akce dětí</t>
  </si>
  <si>
    <t>Věcné dary - komise pro občanské obřady a záležitost</t>
  </si>
  <si>
    <t>Pohoštění - akce komise pro občanské obřady a záležitosti</t>
  </si>
  <si>
    <t>Neinv. příspěvky spolkům - Severáček</t>
  </si>
  <si>
    <t>Neinv. příspěvky cizím PO - Krajská vědecká knihovna na chod poboček</t>
  </si>
  <si>
    <t>Neinv. příspěvky cizím PO - Krajská vědecká knihovna na nákup knih</t>
  </si>
  <si>
    <t>Neinv. příspěvky cizím PO - Dětský diagnostický ústav a jiné</t>
  </si>
  <si>
    <t>kapitálové výdaje - bytová družstva</t>
  </si>
  <si>
    <t>Poplatky rozhlas, televize</t>
  </si>
  <si>
    <t>Opravy budov, oken, dveří, malování, vitráže</t>
  </si>
  <si>
    <t>Opatření k odstanění následků havárie § 42 vod.zák.</t>
  </si>
  <si>
    <t>Provoz. havárie a rozvoj informační systém MML</t>
  </si>
  <si>
    <t>Stroje, přístroje a zařízení MŠ</t>
  </si>
  <si>
    <t>Stroje, přístroje a zařízení ZŠ</t>
  </si>
  <si>
    <t>Přestavba a rekonstrukce MŠ Čtyřlístek, pracoviště Věkova</t>
  </si>
  <si>
    <t>Oprava - Liebigův palác - stará galerie</t>
  </si>
  <si>
    <t>Opravy - Oblastní galerie nová - havárie pojištovna</t>
  </si>
  <si>
    <t>Opravy  - Oblastní galerie nová - průběžná údržba</t>
  </si>
  <si>
    <t>DFXŠ a Naivní divadlo - opravy vypl.z havar. stavu</t>
  </si>
  <si>
    <t xml:space="preserve">Plán oprav - Sportovní areály Ještěd a Vesec </t>
  </si>
  <si>
    <t>Opravy budov - Pionýrů - Člověk v tísni a Potravinová banka</t>
  </si>
  <si>
    <t>Příjmy z úroků - výdajový v KB</t>
  </si>
  <si>
    <t>Příjmy z úroků - základní v KB</t>
  </si>
  <si>
    <t>Příjmy z úroků - základní v ČS</t>
  </si>
  <si>
    <t>Příjmy z úroků - výdajový v ČS</t>
  </si>
  <si>
    <t>Příjmy z úroků - příjmový v KB</t>
  </si>
  <si>
    <t>Příjmy z úroků - příjmový v ČS</t>
  </si>
  <si>
    <t>Základní škola a Mateřská škola, Liberec, Broumovská, příspěvková organizace</t>
  </si>
  <si>
    <t>v ČS na splátku úroků - převod rezervy z r. 2014</t>
  </si>
  <si>
    <t>Vratka zaplacené pokuty ÚOHS - MS 2009-přijaté sankční platby</t>
  </si>
  <si>
    <t>10xxx0000000</t>
  </si>
  <si>
    <t>Rezerva primátor + 4 náměstci - 10 tis.  měsíčně</t>
  </si>
  <si>
    <t>20xxx0000000</t>
  </si>
  <si>
    <t>DPMLJ-přísp. na provoz sociálního auta</t>
  </si>
  <si>
    <t>Neinv.přísp. zřízeným PO - Naivní divadlo - Mateřinka</t>
  </si>
  <si>
    <t>200xx000000</t>
  </si>
  <si>
    <t>ZŠ U Školy - rekonstrukce kuchyně</t>
  </si>
  <si>
    <t>0020xxxxxxxxx</t>
  </si>
  <si>
    <t>ZŠ Kaplického - úprava vnitřních dispozic - zvýšení kapacity</t>
  </si>
  <si>
    <t>ZŠ Švermova - rekonstrukce suterénu - zvýšení kapacity</t>
  </si>
  <si>
    <t>ZŠ U Soudu - vnitřní úprav šaten - zvýšení kapacity</t>
  </si>
  <si>
    <t>ZŠ Husova - rekonstrukce tělocvičny</t>
  </si>
  <si>
    <t>Vypracování projektových dokumentací k návrhům dotací</t>
  </si>
  <si>
    <t>MŠ Beruška - rekonstrukce -vnitřní vybavení - projekt.dokument.</t>
  </si>
  <si>
    <t xml:space="preserve">MŠ Kamarád - rekonstrukce kuchyně </t>
  </si>
  <si>
    <t>celkem odbor majetkové správy</t>
  </si>
  <si>
    <t>ZOO Liberec - rekonstrukce podlah v pavilonech</t>
  </si>
  <si>
    <t>Divadlo F. X. Šaldy - oprava jeviště</t>
  </si>
  <si>
    <t>Skate park - správa</t>
  </si>
  <si>
    <t>Skate park - údržba a opravy</t>
  </si>
  <si>
    <t>0020478000000</t>
  </si>
  <si>
    <t>odbor kanceláře primátora</t>
  </si>
  <si>
    <t>20xxx000000</t>
  </si>
  <si>
    <t>5031+5032</t>
  </si>
  <si>
    <t>20011000000  20012000000</t>
  </si>
  <si>
    <t>viz  podrobněji</t>
  </si>
  <si>
    <t>viz organizace města podrobněji</t>
  </si>
  <si>
    <t>1 577 300 0000- 125 438 722 financování=1 451 861 278 Kč závazná část výdajů</t>
  </si>
  <si>
    <t>1 577 300 000 - 52 000 000 financování =1 525 300 000 Kč závazná část příjmy</t>
  </si>
  <si>
    <t>Část rozpočtu určená pro opravy a vybavení sportovních zařízení</t>
  </si>
  <si>
    <t>Část rozpočtu určená pro opravy a vybavení veřejné zeleně a prostoru</t>
  </si>
  <si>
    <t>Část rozpočtu určená pro výkupy nemovitostí</t>
  </si>
  <si>
    <t>Část rozpočtu určená pro rozvoj sociálního bydlení</t>
  </si>
  <si>
    <t>Část rozpočtu určená pro opravy a rozvoj energetických zařízení</t>
  </si>
  <si>
    <t>Část rozpočtu určená pro opravy a vybavení ostatní</t>
  </si>
  <si>
    <t>Část rozpočtu určená pro kofinancování evropských projektů</t>
  </si>
  <si>
    <t>Část rozpočtu určená pro opravy a vybavení komunikací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</si>
</sst>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_ ;[Red]\-#,##0.00\ "/>
    <numFmt numFmtId="166" formatCode="#,##0.00_ ;\-#,##0.00\ "/>
  </numFmts>
  <fonts count="44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8"/>
      <color theme="1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0"/>
    <xf numFmtId="0" fontId="1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334">
    <xf numFmtId="0" fontId="0" fillId="0" borderId="0" xfId="0"/>
    <xf numFmtId="0" fontId="19" fillId="0" borderId="0" xfId="0" applyFont="1"/>
    <xf numFmtId="0" fontId="22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Continuous" vertical="justify"/>
    </xf>
    <xf numFmtId="0" fontId="0" fillId="0" borderId="0" xfId="0" applyFill="1"/>
    <xf numFmtId="0" fontId="19" fillId="0" borderId="0" xfId="0" applyFont="1" applyBorder="1"/>
    <xf numFmtId="0" fontId="0" fillId="36" borderId="0" xfId="0" applyFill="1"/>
    <xf numFmtId="0" fontId="19" fillId="0" borderId="0" xfId="0" applyFont="1" applyFill="1" applyBorder="1"/>
    <xf numFmtId="3" fontId="19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14" fillId="0" borderId="0" xfId="0" applyFont="1" applyFill="1" applyAlignment="1"/>
    <xf numFmtId="0" fontId="27" fillId="34" borderId="0" xfId="0" applyFont="1" applyFill="1" applyAlignment="1"/>
    <xf numFmtId="0" fontId="22" fillId="34" borderId="0" xfId="0" applyFont="1" applyFill="1" applyAlignment="1"/>
    <xf numFmtId="164" fontId="26" fillId="34" borderId="0" xfId="0" applyNumberFormat="1" applyFont="1" applyFill="1" applyAlignment="1"/>
    <xf numFmtId="164" fontId="19" fillId="0" borderId="13" xfId="0" applyNumberFormat="1" applyFont="1" applyBorder="1"/>
    <xf numFmtId="0" fontId="0" fillId="0" borderId="13" xfId="0" applyBorder="1"/>
    <xf numFmtId="0" fontId="30" fillId="0" borderId="0" xfId="42" applyAlignment="1">
      <alignment vertical="center"/>
    </xf>
    <xf numFmtId="0" fontId="0" fillId="0" borderId="0" xfId="0" applyFill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9" fillId="0" borderId="13" xfId="0" applyFont="1" applyBorder="1"/>
    <xf numFmtId="164" fontId="26" fillId="0" borderId="13" xfId="0" applyNumberFormat="1" applyFont="1" applyFill="1" applyBorder="1" applyAlignment="1"/>
    <xf numFmtId="164" fontId="22" fillId="0" borderId="13" xfId="0" applyNumberFormat="1" applyFont="1" applyFill="1" applyBorder="1" applyAlignment="1">
      <alignment horizontal="right" vertical="center"/>
    </xf>
    <xf numFmtId="164" fontId="19" fillId="0" borderId="13" xfId="0" applyNumberFormat="1" applyFont="1" applyFill="1" applyBorder="1"/>
    <xf numFmtId="164" fontId="20" fillId="0" borderId="13" xfId="0" applyNumberFormat="1" applyFont="1" applyFill="1" applyBorder="1" applyAlignment="1">
      <alignment horizontal="left" vertical="justify"/>
    </xf>
    <xf numFmtId="3" fontId="22" fillId="0" borderId="13" xfId="0" applyNumberFormat="1" applyFont="1" applyFill="1" applyBorder="1" applyAlignment="1">
      <alignment horizontal="right" vertical="center"/>
    </xf>
    <xf numFmtId="164" fontId="22" fillId="0" borderId="13" xfId="0" applyNumberFormat="1" applyFont="1" applyFill="1" applyBorder="1" applyAlignment="1"/>
    <xf numFmtId="0" fontId="14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164" fontId="0" fillId="0" borderId="13" xfId="0" applyNumberForma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9" fillId="0" borderId="15" xfId="0" applyFont="1" applyBorder="1"/>
    <xf numFmtId="0" fontId="22" fillId="37" borderId="13" xfId="0" applyFont="1" applyFill="1" applyBorder="1" applyAlignment="1">
      <alignment horizontal="left" vertical="center"/>
    </xf>
    <xf numFmtId="164" fontId="22" fillId="37" borderId="13" xfId="0" applyNumberFormat="1" applyFont="1" applyFill="1" applyBorder="1" applyAlignment="1">
      <alignment horizontal="right" vertical="center"/>
    </xf>
    <xf numFmtId="0" fontId="0" fillId="0" borderId="0" xfId="0" applyBorder="1"/>
    <xf numFmtId="0" fontId="14" fillId="33" borderId="13" xfId="0" applyFont="1" applyFill="1" applyBorder="1" applyAlignment="1">
      <alignment horizontal="left" vertical="center"/>
    </xf>
    <xf numFmtId="0" fontId="19" fillId="33" borderId="13" xfId="0" applyFont="1" applyFill="1" applyBorder="1"/>
    <xf numFmtId="3" fontId="0" fillId="33" borderId="13" xfId="0" applyNumberFormat="1" applyFill="1" applyBorder="1"/>
    <xf numFmtId="3" fontId="0" fillId="0" borderId="13" xfId="0" applyNumberFormat="1" applyFont="1" applyFill="1" applyBorder="1"/>
    <xf numFmtId="0" fontId="32" fillId="0" borderId="13" xfId="0" applyFont="1" applyFill="1" applyBorder="1" applyAlignment="1"/>
    <xf numFmtId="3" fontId="0" fillId="0" borderId="13" xfId="0" applyNumberFormat="1" applyFill="1" applyBorder="1" applyAlignment="1">
      <alignment horizontal="right"/>
    </xf>
    <xf numFmtId="0" fontId="0" fillId="0" borderId="13" xfId="0" applyFill="1" applyBorder="1"/>
    <xf numFmtId="0" fontId="31" fillId="0" borderId="13" xfId="0" applyFont="1" applyBorder="1"/>
    <xf numFmtId="3" fontId="31" fillId="0" borderId="13" xfId="0" applyNumberFormat="1" applyFont="1" applyFill="1" applyBorder="1"/>
    <xf numFmtId="3" fontId="32" fillId="0" borderId="13" xfId="0" applyNumberFormat="1" applyFont="1" applyBorder="1"/>
    <xf numFmtId="3" fontId="19" fillId="0" borderId="13" xfId="0" applyNumberFormat="1" applyFont="1" applyFill="1" applyBorder="1" applyAlignment="1">
      <alignment horizontal="right"/>
    </xf>
    <xf numFmtId="3" fontId="32" fillId="0" borderId="13" xfId="0" applyNumberFormat="1" applyFont="1" applyFill="1" applyBorder="1"/>
    <xf numFmtId="0" fontId="0" fillId="0" borderId="0" xfId="0"/>
    <xf numFmtId="0" fontId="19" fillId="0" borderId="11" xfId="0" applyFont="1" applyBorder="1"/>
    <xf numFmtId="0" fontId="31" fillId="0" borderId="13" xfId="0" applyFont="1" applyFill="1" applyBorder="1"/>
    <xf numFmtId="0" fontId="0" fillId="0" borderId="0" xfId="0"/>
    <xf numFmtId="0" fontId="19" fillId="0" borderId="13" xfId="0" applyFont="1" applyBorder="1"/>
    <xf numFmtId="3" fontId="0" fillId="0" borderId="13" xfId="0" applyNumberFormat="1" applyFill="1" applyBorder="1"/>
    <xf numFmtId="3" fontId="33" fillId="0" borderId="13" xfId="0" applyNumberFormat="1" applyFont="1" applyFill="1" applyBorder="1"/>
    <xf numFmtId="0" fontId="31" fillId="0" borderId="13" xfId="0" applyFont="1" applyFill="1" applyBorder="1" applyAlignment="1"/>
    <xf numFmtId="0" fontId="0" fillId="0" borderId="0" xfId="0"/>
    <xf numFmtId="3" fontId="19" fillId="0" borderId="13" xfId="43" applyNumberFormat="1" applyFont="1" applyFill="1" applyBorder="1"/>
    <xf numFmtId="0" fontId="0" fillId="0" borderId="0" xfId="0"/>
    <xf numFmtId="0" fontId="0" fillId="0" borderId="0" xfId="0"/>
    <xf numFmtId="0" fontId="20" fillId="0" borderId="13" xfId="0" applyFont="1" applyFill="1" applyBorder="1" applyAlignment="1">
      <alignment horizontal="left" vertical="justify"/>
    </xf>
    <xf numFmtId="0" fontId="0" fillId="0" borderId="0" xfId="0"/>
    <xf numFmtId="3" fontId="0" fillId="0" borderId="13" xfId="0" applyNumberFormat="1" applyBorder="1"/>
    <xf numFmtId="3" fontId="19" fillId="0" borderId="0" xfId="0" applyNumberFormat="1" applyFont="1" applyFill="1" applyBorder="1"/>
    <xf numFmtId="3" fontId="19" fillId="0" borderId="13" xfId="0" applyNumberFormat="1" applyFont="1" applyBorder="1"/>
    <xf numFmtId="0" fontId="0" fillId="0" borderId="0" xfId="0"/>
    <xf numFmtId="0" fontId="19" fillId="0" borderId="11" xfId="0" applyFont="1" applyBorder="1"/>
    <xf numFmtId="0" fontId="19" fillId="0" borderId="11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0" fillId="0" borderId="0" xfId="0" applyFill="1"/>
    <xf numFmtId="0" fontId="28" fillId="33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9" fillId="0" borderId="13" xfId="0" applyFont="1" applyBorder="1"/>
    <xf numFmtId="0" fontId="19" fillId="0" borderId="13" xfId="0" applyFont="1" applyFill="1" applyBorder="1"/>
    <xf numFmtId="164" fontId="19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19" fillId="0" borderId="13" xfId="43" applyFont="1" applyFill="1" applyBorder="1"/>
    <xf numFmtId="3" fontId="35" fillId="0" borderId="13" xfId="43" applyNumberFormat="1" applyFont="1" applyFill="1" applyBorder="1"/>
    <xf numFmtId="3" fontId="0" fillId="40" borderId="13" xfId="0" applyNumberFormat="1" applyFont="1" applyFill="1" applyBorder="1"/>
    <xf numFmtId="164" fontId="19" fillId="0" borderId="13" xfId="0" applyNumberFormat="1" applyFont="1" applyFill="1" applyBorder="1" applyAlignment="1"/>
    <xf numFmtId="164" fontId="0" fillId="0" borderId="13" xfId="0" applyNumberFormat="1" applyFont="1" applyFill="1" applyBorder="1" applyAlignment="1"/>
    <xf numFmtId="164" fontId="22" fillId="37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vertical="center"/>
    </xf>
    <xf numFmtId="0" fontId="33" fillId="0" borderId="13" xfId="0" applyFont="1" applyBorder="1"/>
    <xf numFmtId="0" fontId="33" fillId="0" borderId="13" xfId="0" applyFont="1" applyFill="1" applyBorder="1"/>
    <xf numFmtId="0" fontId="32" fillId="0" borderId="13" xfId="0" applyFont="1" applyFill="1" applyBorder="1" applyAlignment="1">
      <alignment horizontal="left" vertical="center"/>
    </xf>
    <xf numFmtId="164" fontId="32" fillId="0" borderId="13" xfId="0" applyNumberFormat="1" applyFont="1" applyFill="1" applyBorder="1" applyAlignment="1">
      <alignment vertical="center"/>
    </xf>
    <xf numFmtId="164" fontId="32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/>
    <xf numFmtId="0" fontId="23" fillId="0" borderId="13" xfId="0" applyFont="1" applyBorder="1"/>
    <xf numFmtId="3" fontId="19" fillId="36" borderId="13" xfId="0" applyNumberFormat="1" applyFont="1" applyFill="1" applyBorder="1"/>
    <xf numFmtId="0" fontId="33" fillId="0" borderId="13" xfId="43" applyFont="1" applyFill="1" applyBorder="1"/>
    <xf numFmtId="3" fontId="0" fillId="0" borderId="13" xfId="0" applyNumberFormat="1" applyFont="1" applyFill="1" applyBorder="1" applyAlignment="1"/>
    <xf numFmtId="0" fontId="0" fillId="0" borderId="15" xfId="0" applyFont="1" applyFill="1" applyBorder="1" applyAlignment="1">
      <alignment horizontal="center"/>
    </xf>
    <xf numFmtId="3" fontId="32" fillId="0" borderId="13" xfId="0" applyNumberFormat="1" applyFont="1" applyFill="1" applyBorder="1" applyAlignment="1"/>
    <xf numFmtId="3" fontId="17" fillId="0" borderId="13" xfId="0" applyNumberFormat="1" applyFont="1" applyFill="1" applyBorder="1" applyAlignment="1"/>
    <xf numFmtId="0" fontId="17" fillId="0" borderId="0" xfId="0" applyFont="1"/>
    <xf numFmtId="0" fontId="14" fillId="0" borderId="0" xfId="0" applyFont="1" applyFill="1"/>
    <xf numFmtId="0" fontId="17" fillId="0" borderId="0" xfId="0" applyFont="1" applyFill="1"/>
    <xf numFmtId="0" fontId="19" fillId="36" borderId="13" xfId="0" applyFont="1" applyFill="1" applyBorder="1"/>
    <xf numFmtId="0" fontId="14" fillId="0" borderId="13" xfId="0" applyFont="1" applyFill="1" applyBorder="1"/>
    <xf numFmtId="0" fontId="22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Continuous" vertical="center"/>
    </xf>
    <xf numFmtId="0" fontId="22" fillId="37" borderId="13" xfId="0" applyFont="1" applyFill="1" applyBorder="1" applyAlignment="1">
      <alignment horizontal="centerContinuous" vertical="justify"/>
    </xf>
    <xf numFmtId="0" fontId="27" fillId="34" borderId="13" xfId="0" applyFont="1" applyFill="1" applyBorder="1" applyAlignment="1"/>
    <xf numFmtId="0" fontId="22" fillId="34" borderId="13" xfId="0" applyFont="1" applyFill="1" applyBorder="1" applyAlignment="1"/>
    <xf numFmtId="164" fontId="26" fillId="34" borderId="13" xfId="0" applyNumberFormat="1" applyFont="1" applyFill="1" applyBorder="1" applyAlignment="1"/>
    <xf numFmtId="0" fontId="27" fillId="38" borderId="13" xfId="0" applyFont="1" applyFill="1" applyBorder="1" applyAlignment="1"/>
    <xf numFmtId="0" fontId="25" fillId="38" borderId="13" xfId="0" applyFont="1" applyFill="1" applyBorder="1" applyAlignment="1"/>
    <xf numFmtId="164" fontId="26" fillId="38" borderId="13" xfId="0" applyNumberFormat="1" applyFont="1" applyFill="1" applyBorder="1" applyAlignment="1"/>
    <xf numFmtId="164" fontId="25" fillId="38" borderId="13" xfId="0" applyNumberFormat="1" applyFont="1" applyFill="1" applyBorder="1" applyAlignment="1"/>
    <xf numFmtId="0" fontId="25" fillId="0" borderId="13" xfId="0" applyFont="1" applyFill="1" applyBorder="1" applyAlignment="1"/>
    <xf numFmtId="164" fontId="25" fillId="0" borderId="13" xfId="0" applyNumberFormat="1" applyFont="1" applyFill="1" applyBorder="1" applyAlignment="1"/>
    <xf numFmtId="0" fontId="25" fillId="33" borderId="13" xfId="0" applyFont="1" applyFill="1" applyBorder="1" applyAlignment="1"/>
    <xf numFmtId="164" fontId="14" fillId="33" borderId="13" xfId="0" applyNumberFormat="1" applyFont="1" applyFill="1" applyBorder="1" applyAlignment="1">
      <alignment horizontal="right" vertical="center"/>
    </xf>
    <xf numFmtId="164" fontId="25" fillId="33" borderId="13" xfId="0" applyNumberFormat="1" applyFont="1" applyFill="1" applyBorder="1" applyAlignment="1"/>
    <xf numFmtId="0" fontId="22" fillId="33" borderId="13" xfId="0" applyFont="1" applyFill="1" applyBorder="1" applyAlignment="1">
      <alignment horizontal="left" vertical="center"/>
    </xf>
    <xf numFmtId="164" fontId="22" fillId="33" borderId="13" xfId="0" applyNumberFormat="1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justify"/>
    </xf>
    <xf numFmtId="0" fontId="22" fillId="33" borderId="13" xfId="0" applyFont="1" applyFill="1" applyBorder="1" applyAlignment="1"/>
    <xf numFmtId="164" fontId="26" fillId="33" borderId="13" xfId="0" applyNumberFormat="1" applyFont="1" applyFill="1" applyBorder="1" applyAlignment="1"/>
    <xf numFmtId="0" fontId="37" fillId="39" borderId="0" xfId="0" applyFont="1" applyFill="1" applyBorder="1"/>
    <xf numFmtId="0" fontId="38" fillId="0" borderId="0" xfId="0" applyFont="1"/>
    <xf numFmtId="0" fontId="37" fillId="40" borderId="0" xfId="0" applyFont="1" applyFill="1" applyBorder="1"/>
    <xf numFmtId="0" fontId="38" fillId="0" borderId="0" xfId="0" applyFont="1" applyFill="1" applyBorder="1"/>
    <xf numFmtId="3" fontId="37" fillId="39" borderId="0" xfId="0" applyNumberFormat="1" applyFont="1" applyFill="1" applyBorder="1"/>
    <xf numFmtId="3" fontId="37" fillId="40" borderId="0" xfId="0" applyNumberFormat="1" applyFont="1" applyFill="1" applyBorder="1"/>
    <xf numFmtId="0" fontId="19" fillId="0" borderId="19" xfId="43" applyFont="1" applyFill="1" applyBorder="1"/>
    <xf numFmtId="0" fontId="0" fillId="0" borderId="19" xfId="0" applyFont="1" applyFill="1" applyBorder="1" applyAlignment="1">
      <alignment horizontal="center"/>
    </xf>
    <xf numFmtId="0" fontId="19" fillId="0" borderId="19" xfId="0" applyFont="1" applyBorder="1"/>
    <xf numFmtId="0" fontId="0" fillId="0" borderId="19" xfId="0" applyBorder="1"/>
    <xf numFmtId="0" fontId="0" fillId="0" borderId="21" xfId="0" applyFont="1" applyFill="1" applyBorder="1" applyAlignment="1">
      <alignment horizontal="center"/>
    </xf>
    <xf numFmtId="0" fontId="19" fillId="0" borderId="19" xfId="0" applyFont="1" applyFill="1" applyBorder="1"/>
    <xf numFmtId="0" fontId="19" fillId="0" borderId="17" xfId="0" applyFont="1" applyBorder="1"/>
    <xf numFmtId="0" fontId="17" fillId="0" borderId="19" xfId="0" applyFont="1" applyFill="1" applyBorder="1" applyAlignment="1">
      <alignment horizontal="center"/>
    </xf>
    <xf numFmtId="0" fontId="19" fillId="0" borderId="12" xfId="0" applyFont="1" applyFill="1" applyBorder="1"/>
    <xf numFmtId="0" fontId="19" fillId="0" borderId="12" xfId="0" applyFont="1" applyBorder="1"/>
    <xf numFmtId="49" fontId="19" fillId="0" borderId="19" xfId="0" applyNumberFormat="1" applyFont="1" applyBorder="1" applyAlignment="1">
      <alignment horizontal="right"/>
    </xf>
    <xf numFmtId="3" fontId="14" fillId="33" borderId="13" xfId="0" applyNumberFormat="1" applyFont="1" applyFill="1" applyBorder="1" applyAlignment="1">
      <alignment horizontal="right" vertical="justify"/>
    </xf>
    <xf numFmtId="0" fontId="14" fillId="33" borderId="13" xfId="0" applyFont="1" applyFill="1" applyBorder="1" applyAlignment="1">
      <alignment horizontal="centerContinuous" vertical="justify"/>
    </xf>
    <xf numFmtId="164" fontId="22" fillId="38" borderId="13" xfId="0" applyNumberFormat="1" applyFont="1" applyFill="1" applyBorder="1" applyAlignment="1"/>
    <xf numFmtId="0" fontId="28" fillId="33" borderId="13" xfId="0" applyFont="1" applyFill="1" applyBorder="1" applyAlignment="1">
      <alignment horizontal="left" vertical="center"/>
    </xf>
    <xf numFmtId="164" fontId="14" fillId="33" borderId="13" xfId="0" applyNumberFormat="1" applyFont="1" applyFill="1" applyBorder="1" applyAlignment="1">
      <alignment vertical="center"/>
    </xf>
    <xf numFmtId="164" fontId="22" fillId="37" borderId="13" xfId="0" applyNumberFormat="1" applyFont="1" applyFill="1" applyBorder="1" applyAlignment="1">
      <alignment horizontal="right" vertical="justify"/>
    </xf>
    <xf numFmtId="0" fontId="22" fillId="34" borderId="13" xfId="0" applyFont="1" applyFill="1" applyBorder="1" applyAlignment="1">
      <alignment horizontal="left" vertical="center"/>
    </xf>
    <xf numFmtId="164" fontId="22" fillId="34" borderId="13" xfId="0" applyNumberFormat="1" applyFont="1" applyFill="1" applyBorder="1" applyAlignment="1">
      <alignment horizontal="right" vertical="center"/>
    </xf>
    <xf numFmtId="0" fontId="0" fillId="34" borderId="13" xfId="0" applyFill="1" applyBorder="1"/>
    <xf numFmtId="164" fontId="0" fillId="36" borderId="13" xfId="0" applyNumberFormat="1" applyFont="1" applyFill="1" applyBorder="1" applyAlignment="1"/>
    <xf numFmtId="164" fontId="0" fillId="36" borderId="13" xfId="0" applyNumberFormat="1" applyFill="1" applyBorder="1"/>
    <xf numFmtId="164" fontId="14" fillId="33" borderId="13" xfId="0" applyNumberFormat="1" applyFont="1" applyFill="1" applyBorder="1" applyAlignment="1">
      <alignment vertical="justify"/>
    </xf>
    <xf numFmtId="164" fontId="14" fillId="33" borderId="13" xfId="0" applyNumberFormat="1" applyFont="1" applyFill="1" applyBorder="1" applyAlignment="1">
      <alignment horizontal="centerContinuous" vertical="justify"/>
    </xf>
    <xf numFmtId="164" fontId="22" fillId="0" borderId="13" xfId="0" applyNumberFormat="1" applyFont="1" applyFill="1" applyBorder="1" applyAlignment="1">
      <alignment horizontal="left" vertical="center"/>
    </xf>
    <xf numFmtId="164" fontId="22" fillId="34" borderId="13" xfId="0" applyNumberFormat="1" applyFont="1" applyFill="1" applyBorder="1" applyAlignment="1">
      <alignment vertical="center"/>
    </xf>
    <xf numFmtId="164" fontId="22" fillId="34" borderId="13" xfId="0" applyNumberFormat="1" applyFont="1" applyFill="1" applyBorder="1" applyAlignment="1">
      <alignment horizontal="left" vertical="center"/>
    </xf>
    <xf numFmtId="0" fontId="22" fillId="36" borderId="13" xfId="0" applyFont="1" applyFill="1" applyBorder="1" applyAlignment="1">
      <alignment horizontal="left" vertical="center"/>
    </xf>
    <xf numFmtId="164" fontId="22" fillId="36" borderId="13" xfId="0" applyNumberFormat="1" applyFont="1" applyFill="1" applyBorder="1" applyAlignment="1">
      <alignment horizontal="right" vertical="center"/>
    </xf>
    <xf numFmtId="164" fontId="22" fillId="36" borderId="13" xfId="0" applyNumberFormat="1" applyFont="1" applyFill="1" applyBorder="1" applyAlignment="1">
      <alignment horizontal="left" vertical="center"/>
    </xf>
    <xf numFmtId="164" fontId="22" fillId="33" borderId="13" xfId="0" applyNumberFormat="1" applyFont="1" applyFill="1" applyBorder="1" applyAlignment="1"/>
    <xf numFmtId="0" fontId="22" fillId="38" borderId="13" xfId="0" applyFont="1" applyFill="1" applyBorder="1" applyAlignment="1"/>
    <xf numFmtId="3" fontId="28" fillId="33" borderId="13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/>
    <xf numFmtId="0" fontId="0" fillId="33" borderId="13" xfId="0" applyFill="1" applyBorder="1"/>
    <xf numFmtId="3" fontId="14" fillId="33" borderId="13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19" fillId="0" borderId="13" xfId="0" applyNumberFormat="1" applyFont="1" applyBorder="1" applyAlignment="1"/>
    <xf numFmtId="3" fontId="14" fillId="33" borderId="13" xfId="0" applyNumberFormat="1" applyFont="1" applyFill="1" applyBorder="1" applyAlignment="1">
      <alignment horizontal="right" vertical="center"/>
    </xf>
    <xf numFmtId="0" fontId="14" fillId="36" borderId="13" xfId="0" applyFont="1" applyFill="1" applyBorder="1" applyAlignment="1">
      <alignment horizontal="left" vertical="center"/>
    </xf>
    <xf numFmtId="3" fontId="14" fillId="33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/>
    </xf>
    <xf numFmtId="3" fontId="28" fillId="33" borderId="13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36" fillId="40" borderId="0" xfId="0" applyFont="1" applyFill="1"/>
    <xf numFmtId="164" fontId="0" fillId="0" borderId="0" xfId="0" applyNumberFormat="1"/>
    <xf numFmtId="0" fontId="0" fillId="0" borderId="0" xfId="0" applyAlignment="1">
      <alignment horizontal="center"/>
    </xf>
    <xf numFmtId="165" fontId="22" fillId="0" borderId="0" xfId="0" applyNumberFormat="1" applyFont="1" applyAlignment="1"/>
    <xf numFmtId="164" fontId="0" fillId="0" borderId="0" xfId="0" applyNumberFormat="1" applyAlignment="1">
      <alignment horizontal="center"/>
    </xf>
    <xf numFmtId="166" fontId="0" fillId="0" borderId="0" xfId="0" applyNumberFormat="1"/>
    <xf numFmtId="0" fontId="27" fillId="34" borderId="0" xfId="0" applyFont="1" applyFill="1" applyAlignment="1">
      <alignment vertical="center"/>
    </xf>
    <xf numFmtId="0" fontId="32" fillId="34" borderId="0" xfId="0" applyFont="1" applyFill="1"/>
    <xf numFmtId="165" fontId="0" fillId="34" borderId="0" xfId="0" applyNumberFormat="1" applyFill="1"/>
    <xf numFmtId="165" fontId="0" fillId="34" borderId="0" xfId="0" applyNumberFormat="1" applyFill="1" applyAlignment="1"/>
    <xf numFmtId="164" fontId="0" fillId="34" borderId="0" xfId="0" applyNumberFormat="1" applyFill="1" applyAlignment="1"/>
    <xf numFmtId="165" fontId="0" fillId="0" borderId="0" xfId="0" applyNumberFormat="1" applyAlignment="1"/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165" fontId="0" fillId="0" borderId="0" xfId="0" applyNumberFormat="1"/>
    <xf numFmtId="165" fontId="26" fillId="34" borderId="0" xfId="0" applyNumberFormat="1" applyFont="1" applyFill="1"/>
    <xf numFmtId="166" fontId="0" fillId="34" borderId="0" xfId="0" applyNumberFormat="1" applyFill="1"/>
    <xf numFmtId="166" fontId="32" fillId="0" borderId="0" xfId="0" applyNumberFormat="1" applyFont="1"/>
    <xf numFmtId="0" fontId="22" fillId="43" borderId="13" xfId="0" applyFont="1" applyFill="1" applyBorder="1" applyAlignment="1">
      <alignment horizontal="left"/>
    </xf>
    <xf numFmtId="165" fontId="22" fillId="43" borderId="13" xfId="0" applyNumberFormat="1" applyFont="1" applyFill="1" applyBorder="1" applyAlignment="1">
      <alignment horizontal="left"/>
    </xf>
    <xf numFmtId="0" fontId="22" fillId="43" borderId="13" xfId="0" applyNumberFormat="1" applyFont="1" applyFill="1" applyBorder="1" applyAlignment="1">
      <alignment horizontal="center" vertical="center" wrapText="1"/>
    </xf>
    <xf numFmtId="0" fontId="22" fillId="40" borderId="13" xfId="0" applyNumberFormat="1" applyFont="1" applyFill="1" applyBorder="1" applyAlignment="1">
      <alignment horizontal="center" vertical="center" wrapText="1"/>
    </xf>
    <xf numFmtId="166" fontId="25" fillId="34" borderId="0" xfId="0" applyNumberFormat="1" applyFont="1" applyFill="1" applyBorder="1" applyAlignment="1">
      <alignment horizontal="left"/>
    </xf>
    <xf numFmtId="0" fontId="40" fillId="34" borderId="0" xfId="0" applyFont="1" applyFill="1"/>
    <xf numFmtId="165" fontId="40" fillId="34" borderId="0" xfId="0" applyNumberFormat="1" applyFont="1" applyFill="1"/>
    <xf numFmtId="165" fontId="40" fillId="34" borderId="0" xfId="0" applyNumberFormat="1" applyFont="1" applyFill="1" applyAlignment="1"/>
    <xf numFmtId="164" fontId="25" fillId="34" borderId="0" xfId="0" applyNumberFormat="1" applyFont="1" applyFill="1" applyAlignment="1"/>
    <xf numFmtId="0" fontId="22" fillId="33" borderId="13" xfId="0" applyFont="1" applyFill="1" applyBorder="1" applyAlignment="1">
      <alignment horizontal="left"/>
    </xf>
    <xf numFmtId="165" fontId="22" fillId="33" borderId="13" xfId="0" applyNumberFormat="1" applyFont="1" applyFill="1" applyBorder="1" applyAlignment="1">
      <alignment horizontal="left"/>
    </xf>
    <xf numFmtId="164" fontId="28" fillId="33" borderId="1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/>
    </xf>
    <xf numFmtId="165" fontId="22" fillId="0" borderId="13" xfId="0" applyNumberFormat="1" applyFont="1" applyFill="1" applyBorder="1" applyAlignment="1">
      <alignment horizontal="left"/>
    </xf>
    <xf numFmtId="166" fontId="22" fillId="43" borderId="13" xfId="0" applyNumberFormat="1" applyFont="1" applyFill="1" applyBorder="1" applyAlignment="1">
      <alignment horizontal="right" wrapText="1"/>
    </xf>
    <xf numFmtId="164" fontId="22" fillId="43" borderId="13" xfId="0" applyNumberFormat="1" applyFont="1" applyFill="1" applyBorder="1" applyAlignment="1">
      <alignment horizontal="right" wrapText="1"/>
    </xf>
    <xf numFmtId="0" fontId="32" fillId="0" borderId="13" xfId="0" applyFont="1" applyBorder="1" applyAlignment="1">
      <alignment horizontal="left"/>
    </xf>
    <xf numFmtId="165" fontId="32" fillId="0" borderId="13" xfId="0" applyNumberFormat="1" applyFont="1" applyBorder="1" applyAlignment="1">
      <alignment horizontal="left"/>
    </xf>
    <xf numFmtId="165" fontId="32" fillId="0" borderId="13" xfId="0" applyNumberFormat="1" applyFont="1" applyBorder="1" applyAlignment="1">
      <alignment horizontal="right"/>
    </xf>
    <xf numFmtId="166" fontId="32" fillId="0" borderId="13" xfId="0" applyNumberFormat="1" applyFont="1" applyBorder="1" applyAlignment="1">
      <alignment horizontal="right"/>
    </xf>
    <xf numFmtId="164" fontId="32" fillId="0" borderId="13" xfId="0" applyNumberFormat="1" applyFont="1" applyBorder="1" applyAlignment="1">
      <alignment horizontal="right"/>
    </xf>
    <xf numFmtId="166" fontId="0" fillId="0" borderId="0" xfId="0" applyNumberFormat="1" applyFill="1"/>
    <xf numFmtId="165" fontId="22" fillId="44" borderId="0" xfId="0" applyNumberFormat="1" applyFont="1" applyFill="1" applyBorder="1" applyAlignment="1">
      <alignment horizontal="left"/>
    </xf>
    <xf numFmtId="165" fontId="22" fillId="44" borderId="0" xfId="0" applyNumberFormat="1" applyFont="1" applyFill="1" applyBorder="1" applyAlignment="1">
      <alignment horizontal="right"/>
    </xf>
    <xf numFmtId="166" fontId="22" fillId="44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165" fontId="22" fillId="33" borderId="0" xfId="0" applyNumberFormat="1" applyFont="1" applyFill="1" applyBorder="1" applyAlignment="1">
      <alignment horizontal="left"/>
    </xf>
    <xf numFmtId="164" fontId="28" fillId="33" borderId="0" xfId="0" applyNumberFormat="1" applyFont="1" applyFill="1" applyBorder="1" applyAlignment="1">
      <alignment horizontal="right" vertical="center"/>
    </xf>
    <xf numFmtId="0" fontId="0" fillId="0" borderId="16" xfId="0" applyBorder="1"/>
    <xf numFmtId="165" fontId="0" fillId="0" borderId="16" xfId="0" applyNumberFormat="1" applyBorder="1"/>
    <xf numFmtId="165" fontId="22" fillId="43" borderId="16" xfId="0" applyNumberFormat="1" applyFont="1" applyFill="1" applyBorder="1" applyAlignment="1">
      <alignment horizontal="left"/>
    </xf>
    <xf numFmtId="166" fontId="22" fillId="43" borderId="16" xfId="0" applyNumberFormat="1" applyFont="1" applyFill="1" applyBorder="1" applyAlignment="1">
      <alignment horizontal="right" wrapText="1"/>
    </xf>
    <xf numFmtId="164" fontId="22" fillId="43" borderId="16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horizontal="left"/>
    </xf>
    <xf numFmtId="165" fontId="32" fillId="0" borderId="0" xfId="0" applyNumberFormat="1" applyFont="1" applyBorder="1" applyAlignment="1">
      <alignment horizontal="left"/>
    </xf>
    <xf numFmtId="165" fontId="0" fillId="0" borderId="0" xfId="0" applyNumberFormat="1" applyBorder="1"/>
    <xf numFmtId="165" fontId="32" fillId="0" borderId="0" xfId="0" applyNumberFormat="1" applyFont="1" applyBorder="1" applyAlignment="1">
      <alignment horizontal="right"/>
    </xf>
    <xf numFmtId="166" fontId="32" fillId="0" borderId="0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5" fontId="0" fillId="0" borderId="13" xfId="0" applyNumberFormat="1" applyBorder="1"/>
    <xf numFmtId="0" fontId="22" fillId="33" borderId="16" xfId="0" applyFont="1" applyFill="1" applyBorder="1" applyAlignment="1">
      <alignment horizontal="left"/>
    </xf>
    <xf numFmtId="165" fontId="22" fillId="33" borderId="16" xfId="0" applyNumberFormat="1" applyFont="1" applyFill="1" applyBorder="1" applyAlignment="1">
      <alignment horizontal="left"/>
    </xf>
    <xf numFmtId="0" fontId="28" fillId="33" borderId="16" xfId="0" applyFont="1" applyFill="1" applyBorder="1" applyAlignment="1">
      <alignment horizontal="left" vertical="center"/>
    </xf>
    <xf numFmtId="164" fontId="28" fillId="33" borderId="16" xfId="0" applyNumberFormat="1" applyFont="1" applyFill="1" applyBorder="1" applyAlignment="1">
      <alignment horizontal="right" vertical="center"/>
    </xf>
    <xf numFmtId="165" fontId="22" fillId="43" borderId="13" xfId="0" applyNumberFormat="1" applyFont="1" applyFill="1" applyBorder="1" applyAlignment="1">
      <alignment horizontal="right"/>
    </xf>
    <xf numFmtId="164" fontId="22" fillId="43" borderId="13" xfId="0" applyNumberFormat="1" applyFont="1" applyFill="1" applyBorder="1" applyAlignment="1">
      <alignment horizontal="right"/>
    </xf>
    <xf numFmtId="0" fontId="32" fillId="35" borderId="0" xfId="0" applyFont="1" applyFill="1" applyBorder="1" applyAlignment="1">
      <alignment horizontal="left"/>
    </xf>
    <xf numFmtId="165" fontId="32" fillId="35" borderId="0" xfId="0" applyNumberFormat="1" applyFont="1" applyFill="1" applyBorder="1" applyAlignment="1">
      <alignment horizontal="left"/>
    </xf>
    <xf numFmtId="165" fontId="32" fillId="35" borderId="0" xfId="0" applyNumberFormat="1" applyFont="1" applyFill="1" applyBorder="1" applyAlignment="1">
      <alignment horizontal="right"/>
    </xf>
    <xf numFmtId="166" fontId="32" fillId="35" borderId="0" xfId="0" applyNumberFormat="1" applyFont="1" applyFill="1" applyBorder="1" applyAlignment="1">
      <alignment horizontal="right"/>
    </xf>
    <xf numFmtId="164" fontId="32" fillId="35" borderId="0" xfId="0" applyNumberFormat="1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left"/>
    </xf>
    <xf numFmtId="165" fontId="32" fillId="0" borderId="13" xfId="0" applyNumberFormat="1" applyFont="1" applyFill="1" applyBorder="1" applyAlignment="1">
      <alignment horizontal="right"/>
    </xf>
    <xf numFmtId="164" fontId="32" fillId="0" borderId="13" xfId="0" applyNumberFormat="1" applyFont="1" applyFill="1" applyBorder="1" applyAlignment="1">
      <alignment horizontal="right"/>
    </xf>
    <xf numFmtId="165" fontId="0" fillId="33" borderId="0" xfId="0" applyNumberFormat="1" applyFill="1"/>
    <xf numFmtId="166" fontId="0" fillId="33" borderId="0" xfId="0" applyNumberFormat="1" applyFill="1"/>
    <xf numFmtId="165" fontId="22" fillId="44" borderId="19" xfId="0" applyNumberFormat="1" applyFont="1" applyFill="1" applyBorder="1" applyAlignment="1">
      <alignment horizontal="left"/>
    </xf>
    <xf numFmtId="165" fontId="22" fillId="44" borderId="19" xfId="0" applyNumberFormat="1" applyFont="1" applyFill="1" applyBorder="1" applyAlignment="1">
      <alignment horizontal="right"/>
    </xf>
    <xf numFmtId="166" fontId="22" fillId="44" borderId="19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0" fontId="32" fillId="0" borderId="17" xfId="0" applyFont="1" applyBorder="1" applyAlignment="1">
      <alignment horizontal="left"/>
    </xf>
    <xf numFmtId="165" fontId="32" fillId="0" borderId="17" xfId="0" applyNumberFormat="1" applyFont="1" applyBorder="1" applyAlignment="1">
      <alignment horizontal="left"/>
    </xf>
    <xf numFmtId="166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0" xfId="45"/>
    <xf numFmtId="0" fontId="19" fillId="0" borderId="13" xfId="45" applyFont="1" applyBorder="1"/>
    <xf numFmtId="0" fontId="19" fillId="0" borderId="13" xfId="45" applyFont="1" applyFill="1" applyBorder="1"/>
    <xf numFmtId="164" fontId="19" fillId="0" borderId="13" xfId="45" applyNumberFormat="1" applyFont="1" applyFill="1" applyBorder="1" applyAlignment="1">
      <alignment horizontal="right"/>
    </xf>
    <xf numFmtId="3" fontId="19" fillId="0" borderId="13" xfId="45" applyNumberFormat="1" applyFont="1" applyFill="1" applyBorder="1"/>
    <xf numFmtId="3" fontId="31" fillId="0" borderId="13" xfId="45" applyNumberFormat="1" applyFont="1" applyFill="1" applyBorder="1"/>
    <xf numFmtId="0" fontId="41" fillId="0" borderId="13" xfId="0" applyFont="1" applyBorder="1"/>
    <xf numFmtId="0" fontId="17" fillId="0" borderId="0" xfId="0" applyFont="1" applyAlignment="1">
      <alignment horizontal="left"/>
    </xf>
    <xf numFmtId="0" fontId="22" fillId="44" borderId="0" xfId="0" applyFont="1" applyFill="1" applyBorder="1" applyAlignment="1">
      <alignment horizontal="left"/>
    </xf>
    <xf numFmtId="0" fontId="22" fillId="44" borderId="13" xfId="0" applyFont="1" applyFill="1" applyBorder="1" applyAlignment="1">
      <alignment horizontal="left"/>
    </xf>
    <xf numFmtId="49" fontId="32" fillId="0" borderId="0" xfId="0" applyNumberFormat="1" applyFont="1" applyBorder="1" applyAlignment="1">
      <alignment horizontal="left"/>
    </xf>
    <xf numFmtId="0" fontId="22" fillId="44" borderId="22" xfId="0" applyFont="1" applyFill="1" applyBorder="1" applyAlignment="1">
      <alignment horizontal="left"/>
    </xf>
    <xf numFmtId="164" fontId="26" fillId="39" borderId="0" xfId="0" applyNumberFormat="1" applyFont="1" applyFill="1" applyAlignment="1"/>
    <xf numFmtId="0" fontId="22" fillId="37" borderId="18" xfId="0" applyFont="1" applyFill="1" applyBorder="1" applyAlignment="1">
      <alignment horizontal="center" vertical="center"/>
    </xf>
    <xf numFmtId="0" fontId="24" fillId="42" borderId="23" xfId="0" applyFont="1" applyFill="1" applyBorder="1"/>
    <xf numFmtId="0" fontId="21" fillId="42" borderId="24" xfId="0" applyFont="1" applyFill="1" applyBorder="1"/>
    <xf numFmtId="164" fontId="29" fillId="42" borderId="24" xfId="0" applyNumberFormat="1" applyFont="1" applyFill="1" applyBorder="1"/>
    <xf numFmtId="3" fontId="14" fillId="42" borderId="18" xfId="0" applyNumberFormat="1" applyFont="1" applyFill="1" applyBorder="1"/>
    <xf numFmtId="4" fontId="0" fillId="0" borderId="19" xfId="0" applyNumberFormat="1" applyFill="1" applyBorder="1"/>
    <xf numFmtId="0" fontId="0" fillId="0" borderId="19" xfId="0" applyFill="1" applyBorder="1"/>
    <xf numFmtId="0" fontId="31" fillId="0" borderId="19" xfId="0" applyFont="1" applyBorder="1"/>
    <xf numFmtId="0" fontId="24" fillId="35" borderId="23" xfId="0" applyFont="1" applyFill="1" applyBorder="1"/>
    <xf numFmtId="0" fontId="21" fillId="35" borderId="24" xfId="0" applyFont="1" applyFill="1" applyBorder="1"/>
    <xf numFmtId="164" fontId="29" fillId="35" borderId="24" xfId="0" applyNumberFormat="1" applyFont="1" applyFill="1" applyBorder="1"/>
    <xf numFmtId="3" fontId="14" fillId="41" borderId="18" xfId="0" applyNumberFormat="1" applyFont="1" applyFill="1" applyBorder="1"/>
    <xf numFmtId="0" fontId="19" fillId="0" borderId="25" xfId="0" applyFont="1" applyBorder="1"/>
    <xf numFmtId="0" fontId="0" fillId="0" borderId="15" xfId="0" applyBorder="1"/>
    <xf numFmtId="0" fontId="19" fillId="0" borderId="19" xfId="45" applyFont="1" applyBorder="1"/>
    <xf numFmtId="0" fontId="2" fillId="0" borderId="0" xfId="45" applyBorder="1"/>
    <xf numFmtId="164" fontId="14" fillId="33" borderId="13" xfId="0" applyNumberFormat="1" applyFont="1" applyFill="1" applyBorder="1" applyAlignment="1">
      <alignment horizontal="right" vertical="justify"/>
    </xf>
    <xf numFmtId="0" fontId="17" fillId="0" borderId="13" xfId="0" applyFont="1" applyFill="1" applyBorder="1"/>
    <xf numFmtId="0" fontId="36" fillId="34" borderId="13" xfId="45" applyFont="1" applyFill="1" applyBorder="1" applyAlignment="1">
      <alignment horizontal="left" vertical="center"/>
    </xf>
    <xf numFmtId="0" fontId="2" fillId="34" borderId="13" xfId="45" applyFill="1" applyBorder="1"/>
    <xf numFmtId="0" fontId="2" fillId="0" borderId="13" xfId="45" applyBorder="1"/>
    <xf numFmtId="3" fontId="2" fillId="0" borderId="13" xfId="45" applyNumberFormat="1" applyBorder="1"/>
    <xf numFmtId="0" fontId="42" fillId="33" borderId="13" xfId="45" applyFont="1" applyFill="1" applyBorder="1"/>
    <xf numFmtId="0" fontId="18" fillId="33" borderId="13" xfId="45" applyFont="1" applyFill="1" applyBorder="1"/>
    <xf numFmtId="0" fontId="2" fillId="0" borderId="13" xfId="45" applyFill="1" applyBorder="1"/>
    <xf numFmtId="3" fontId="19" fillId="0" borderId="0" xfId="45" applyNumberFormat="1" applyFont="1" applyBorder="1"/>
    <xf numFmtId="3" fontId="2" fillId="0" borderId="13" xfId="45" applyNumberFormat="1" applyFill="1" applyBorder="1"/>
    <xf numFmtId="164" fontId="32" fillId="0" borderId="13" xfId="45" applyNumberFormat="1" applyFont="1" applyFill="1" applyBorder="1"/>
    <xf numFmtId="164" fontId="0" fillId="0" borderId="13" xfId="0" applyNumberFormat="1" applyBorder="1"/>
    <xf numFmtId="3" fontId="0" fillId="0" borderId="0" xfId="0" applyNumberFormat="1"/>
    <xf numFmtId="0" fontId="19" fillId="0" borderId="13" xfId="45" applyFont="1" applyFill="1" applyBorder="1" applyAlignment="1"/>
    <xf numFmtId="164" fontId="19" fillId="0" borderId="13" xfId="45" applyNumberFormat="1" applyFont="1" applyFill="1" applyBorder="1" applyAlignment="1"/>
    <xf numFmtId="164" fontId="19" fillId="34" borderId="13" xfId="45" applyNumberFormat="1" applyFont="1" applyFill="1" applyBorder="1" applyAlignment="1">
      <alignment horizontal="right"/>
    </xf>
    <xf numFmtId="3" fontId="19" fillId="34" borderId="13" xfId="45" applyNumberFormat="1" applyFont="1" applyFill="1" applyBorder="1"/>
    <xf numFmtId="3" fontId="2" fillId="34" borderId="13" xfId="45" applyNumberFormat="1" applyFill="1" applyBorder="1"/>
    <xf numFmtId="3" fontId="32" fillId="0" borderId="13" xfId="0" applyNumberFormat="1" applyFont="1" applyFill="1" applyBorder="1" applyAlignment="1">
      <alignment horizontal="right" vertical="center"/>
    </xf>
    <xf numFmtId="0" fontId="19" fillId="0" borderId="26" xfId="0" applyFont="1" applyBorder="1"/>
    <xf numFmtId="0" fontId="19" fillId="0" borderId="27" xfId="0" applyFont="1" applyBorder="1"/>
    <xf numFmtId="0" fontId="22" fillId="37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9" fillId="0" borderId="20" xfId="0" applyFont="1" applyFill="1" applyBorder="1"/>
    <xf numFmtId="0" fontId="19" fillId="0" borderId="20" xfId="0" applyFont="1" applyBorder="1"/>
    <xf numFmtId="3" fontId="0" fillId="45" borderId="13" xfId="0" applyNumberFormat="1" applyFill="1" applyBorder="1"/>
    <xf numFmtId="0" fontId="19" fillId="45" borderId="13" xfId="0" applyFont="1" applyFill="1" applyBorder="1"/>
    <xf numFmtId="0" fontId="0" fillId="45" borderId="13" xfId="0" applyFont="1" applyFill="1" applyBorder="1" applyAlignment="1">
      <alignment horizontal="center"/>
    </xf>
    <xf numFmtId="164" fontId="22" fillId="45" borderId="13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/>
    <xf numFmtId="3" fontId="38" fillId="0" borderId="0" xfId="0" applyNumberFormat="1" applyFont="1"/>
    <xf numFmtId="0" fontId="19" fillId="0" borderId="19" xfId="0" applyFont="1" applyFill="1" applyBorder="1" applyAlignment="1">
      <alignment horizontal="center"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43" fillId="0" borderId="13" xfId="0" applyFont="1" applyBorder="1" applyAlignment="1">
      <alignment horizontal="left" wrapText="1"/>
    </xf>
    <xf numFmtId="0" fontId="19" fillId="45" borderId="19" xfId="0" applyFont="1" applyFill="1" applyBorder="1"/>
    <xf numFmtId="0" fontId="32" fillId="45" borderId="13" xfId="0" applyFont="1" applyFill="1" applyBorder="1" applyAlignment="1">
      <alignment horizontal="left" vertical="center"/>
    </xf>
    <xf numFmtId="0" fontId="22" fillId="45" borderId="13" xfId="0" applyFont="1" applyFill="1" applyBorder="1" applyAlignment="1">
      <alignment horizontal="left" vertical="center"/>
    </xf>
    <xf numFmtId="3" fontId="19" fillId="45" borderId="13" xfId="0" applyNumberFormat="1" applyFont="1" applyFill="1" applyBorder="1"/>
    <xf numFmtId="0" fontId="22" fillId="44" borderId="13" xfId="0" applyFont="1" applyFill="1" applyBorder="1" applyAlignment="1">
      <alignment horizontal="left"/>
    </xf>
    <xf numFmtId="0" fontId="22" fillId="44" borderId="0" xfId="0" applyFont="1" applyFill="1" applyBorder="1" applyAlignment="1">
      <alignment horizontal="left"/>
    </xf>
    <xf numFmtId="0" fontId="22" fillId="44" borderId="22" xfId="0" applyFont="1" applyFill="1" applyBorder="1" applyAlignment="1">
      <alignment horizontal="left"/>
    </xf>
    <xf numFmtId="0" fontId="22" fillId="44" borderId="20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</cellXfs>
  <cellStyles count="87">
    <cellStyle name="20 % – Zvýraznění1" xfId="19" builtinId="30" customBuiltin="1"/>
    <cellStyle name="20 % – Zvýraznění1 2" xfId="63"/>
    <cellStyle name="20 % – Zvýraznění2" xfId="23" builtinId="34" customBuiltin="1"/>
    <cellStyle name="20 % – Zvýraznění2 2" xfId="67"/>
    <cellStyle name="20 % – Zvýraznění3" xfId="27" builtinId="38" customBuiltin="1"/>
    <cellStyle name="20 % – Zvýraznění3 2" xfId="71"/>
    <cellStyle name="20 % – Zvýraznění4" xfId="31" builtinId="42" customBuiltin="1"/>
    <cellStyle name="20 % – Zvýraznění4 2" xfId="75"/>
    <cellStyle name="20 % – Zvýraznění5" xfId="35" builtinId="46" customBuiltin="1"/>
    <cellStyle name="20 % – Zvýraznění5 2" xfId="79"/>
    <cellStyle name="20 % – Zvýraznění6" xfId="39" builtinId="50" customBuiltin="1"/>
    <cellStyle name="20 % – Zvýraznění6 2" xfId="83"/>
    <cellStyle name="40 % – Zvýraznění1" xfId="20" builtinId="31" customBuiltin="1"/>
    <cellStyle name="40 % – Zvýraznění1 2" xfId="64"/>
    <cellStyle name="40 % – Zvýraznění2" xfId="24" builtinId="35" customBuiltin="1"/>
    <cellStyle name="40 % – Zvýraznění2 2" xfId="68"/>
    <cellStyle name="40 % – Zvýraznění3" xfId="28" builtinId="39" customBuiltin="1"/>
    <cellStyle name="40 % – Zvýraznění3 2" xfId="72"/>
    <cellStyle name="40 % – Zvýraznění4" xfId="32" builtinId="43" customBuiltin="1"/>
    <cellStyle name="40 % – Zvýraznění4 2" xfId="76"/>
    <cellStyle name="40 % – Zvýraznění5" xfId="36" builtinId="47" customBuiltin="1"/>
    <cellStyle name="40 % – Zvýraznění5 2" xfId="80"/>
    <cellStyle name="40 % – Zvýraznění6" xfId="40" builtinId="51" customBuiltin="1"/>
    <cellStyle name="40 % – Zvýraznění6 2" xfId="84"/>
    <cellStyle name="60 % – Zvýraznění1" xfId="21" builtinId="32" customBuiltin="1"/>
    <cellStyle name="60 % – Zvýraznění1 2" xfId="65"/>
    <cellStyle name="60 % – Zvýraznění2" xfId="25" builtinId="36" customBuiltin="1"/>
    <cellStyle name="60 % – Zvýraznění2 2" xfId="69"/>
    <cellStyle name="60 % – Zvýraznění3" xfId="29" builtinId="40" customBuiltin="1"/>
    <cellStyle name="60 % – Zvýraznění3 2" xfId="73"/>
    <cellStyle name="60 % – Zvýraznění4" xfId="33" builtinId="44" customBuiltin="1"/>
    <cellStyle name="60 % – Zvýraznění4 2" xfId="77"/>
    <cellStyle name="60 % – Zvýraznění5" xfId="37" builtinId="48" customBuiltin="1"/>
    <cellStyle name="60 % – Zvýraznění5 2" xfId="81"/>
    <cellStyle name="60 % – Zvýraznění6" xfId="41" builtinId="52" customBuiltin="1"/>
    <cellStyle name="60 % – Zvýraznění6 2" xfId="85"/>
    <cellStyle name="Celkem" xfId="17" builtinId="25" customBuiltin="1"/>
    <cellStyle name="Celkem 2" xfId="61"/>
    <cellStyle name="Hypertextový odkaz" xfId="42" builtinId="8"/>
    <cellStyle name="Chybně" xfId="7" builtinId="27" customBuiltin="1"/>
    <cellStyle name="Chybně 2" xfId="51"/>
    <cellStyle name="Kontrolní buňka" xfId="13" builtinId="23" customBuiltin="1"/>
    <cellStyle name="Kontrolní buňka 2" xfId="57"/>
    <cellStyle name="Nadpis 1" xfId="2" builtinId="16" customBuiltin="1"/>
    <cellStyle name="Nadpis 1 2" xfId="46"/>
    <cellStyle name="Nadpis 2" xfId="3" builtinId="17" customBuiltin="1"/>
    <cellStyle name="Nadpis 2 2" xfId="47"/>
    <cellStyle name="Nadpis 3" xfId="4" builtinId="18" customBuiltin="1"/>
    <cellStyle name="Nadpis 3 2" xfId="48"/>
    <cellStyle name="Nadpis 4" xfId="5" builtinId="19" customBuiltin="1"/>
    <cellStyle name="Nadpis 4 2" xfId="49"/>
    <cellStyle name="Název" xfId="1" builtinId="15" customBuiltin="1"/>
    <cellStyle name="Neutrální" xfId="8" builtinId="28" customBuiltin="1"/>
    <cellStyle name="Neutrální 2" xfId="52"/>
    <cellStyle name="Normální" xfId="0" builtinId="0"/>
    <cellStyle name="Normální 2" xfId="43"/>
    <cellStyle name="Normální 2 2" xfId="86"/>
    <cellStyle name="Normální 3" xfId="45"/>
    <cellStyle name="Normální 4" xfId="44"/>
    <cellStyle name="Poznámka" xfId="15" builtinId="10" customBuiltin="1"/>
    <cellStyle name="Poznámka 2" xfId="59"/>
    <cellStyle name="Propojená buňka" xfId="12" builtinId="24" customBuiltin="1"/>
    <cellStyle name="Propojená buňka 2" xfId="56"/>
    <cellStyle name="Správně" xfId="6" builtinId="26" customBuiltin="1"/>
    <cellStyle name="Správně 2" xfId="50"/>
    <cellStyle name="Text upozornění" xfId="14" builtinId="11" customBuiltin="1"/>
    <cellStyle name="Text upozornění 2" xfId="58"/>
    <cellStyle name="Vstup" xfId="9" builtinId="20" customBuiltin="1"/>
    <cellStyle name="Vstup 2" xfId="53"/>
    <cellStyle name="Výpočet" xfId="11" builtinId="22" customBuiltin="1"/>
    <cellStyle name="Výpočet 2" xfId="55"/>
    <cellStyle name="Výstup" xfId="10" builtinId="21" customBuiltin="1"/>
    <cellStyle name="Výstup 2" xfId="54"/>
    <cellStyle name="Vysvětlující text" xfId="16" builtinId="53" customBuiltin="1"/>
    <cellStyle name="Vysvětlující text 2" xfId="60"/>
    <cellStyle name="Zvýraznění 1" xfId="18" builtinId="29" customBuiltin="1"/>
    <cellStyle name="Zvýraznění 1 2" xfId="62"/>
    <cellStyle name="Zvýraznění 2" xfId="22" builtinId="33" customBuiltin="1"/>
    <cellStyle name="Zvýraznění 2 2" xfId="66"/>
    <cellStyle name="Zvýraznění 3" xfId="26" builtinId="37" customBuiltin="1"/>
    <cellStyle name="Zvýraznění 3 2" xfId="70"/>
    <cellStyle name="Zvýraznění 4" xfId="30" builtinId="41" customBuiltin="1"/>
    <cellStyle name="Zvýraznění 4 2" xfId="74"/>
    <cellStyle name="Zvýraznění 5" xfId="34" builtinId="45" customBuiltin="1"/>
    <cellStyle name="Zvýraznění 5 2" xfId="78"/>
    <cellStyle name="Zvýraznění 6" xfId="38" builtinId="49" customBuiltin="1"/>
    <cellStyle name="Zvýraznění 6 2" xfId="82"/>
  </cellStyles>
  <dxfs count="0"/>
  <tableStyles count="0" defaultTableStyle="TableStyleMedium2" defaultPivotStyle="PivotStyleLight16"/>
  <colors>
    <mruColors>
      <color rgb="FF00FF00"/>
      <color rgb="FFFF3300"/>
      <color rgb="FFFF0000"/>
      <color rgb="FF0033CC"/>
      <color rgb="FF0000FF"/>
      <color rgb="FFCC0000"/>
      <color rgb="FF0066FF"/>
      <color rgb="FF00FFFF"/>
      <color rgb="FFFF66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4"/>
  <sheetViews>
    <sheetView tabSelected="1" zoomScaleNormal="100" workbookViewId="0"/>
  </sheetViews>
  <sheetFormatPr defaultRowHeight="12.75" x14ac:dyDescent="0.2"/>
  <cols>
    <col min="1" max="2" width="5" bestFit="1" customWidth="1"/>
    <col min="3" max="3" width="12" bestFit="1" customWidth="1"/>
    <col min="4" max="4" width="53.28515625" style="1" customWidth="1"/>
    <col min="5" max="5" width="30.140625" style="1" bestFit="1" customWidth="1"/>
    <col min="6" max="6" width="26.28515625" style="1" bestFit="1" customWidth="1"/>
    <col min="7" max="7" width="13.140625" customWidth="1"/>
    <col min="8" max="8" width="16.7109375" customWidth="1"/>
  </cols>
  <sheetData>
    <row r="1" spans="1:8" s="100" customFormat="1" ht="24.6" customHeight="1" thickBot="1" x14ac:dyDescent="0.4">
      <c r="A1" s="103"/>
      <c r="B1" s="103"/>
      <c r="C1" s="175"/>
      <c r="D1" s="280" t="s">
        <v>31</v>
      </c>
      <c r="E1" s="281"/>
      <c r="F1" s="282">
        <f>SUM(F4+F34+F42+F45+F63+F72+F74+F114)</f>
        <v>1577300000</v>
      </c>
      <c r="G1" s="283">
        <f>'výdaje struktura 2015'!F1</f>
        <v>1577300000</v>
      </c>
      <c r="H1" s="101"/>
    </row>
    <row r="2" spans="1:8" x14ac:dyDescent="0.2">
      <c r="A2" s="16"/>
      <c r="B2" s="16"/>
      <c r="C2" s="277"/>
      <c r="D2" s="284" t="s">
        <v>1226</v>
      </c>
      <c r="E2" s="31"/>
      <c r="F2" s="31"/>
      <c r="G2" s="285"/>
      <c r="H2" s="99"/>
    </row>
    <row r="3" spans="1:8" ht="44.45" customHeight="1" x14ac:dyDescent="0.2">
      <c r="A3" s="41"/>
      <c r="B3" s="41"/>
      <c r="C3" s="134"/>
      <c r="D3" s="104" t="s">
        <v>0</v>
      </c>
      <c r="E3" s="104" t="s">
        <v>4</v>
      </c>
      <c r="F3" s="105" t="s">
        <v>18</v>
      </c>
      <c r="G3" s="106" t="s">
        <v>88</v>
      </c>
    </row>
    <row r="4" spans="1:8" s="11" customFormat="1" ht="27" customHeight="1" x14ac:dyDescent="0.3">
      <c r="A4" s="19" t="s">
        <v>79</v>
      </c>
      <c r="B4" s="19" t="s">
        <v>80</v>
      </c>
      <c r="C4" s="138" t="s">
        <v>81</v>
      </c>
      <c r="D4" s="107" t="s">
        <v>733</v>
      </c>
      <c r="E4" s="108"/>
      <c r="F4" s="109">
        <f>SUM(G6:G33)</f>
        <v>1309756000</v>
      </c>
      <c r="G4" s="108"/>
    </row>
    <row r="5" spans="1:8" s="11" customFormat="1" ht="15" customHeight="1" x14ac:dyDescent="0.2">
      <c r="A5" s="41"/>
      <c r="B5" s="19"/>
      <c r="C5" s="138"/>
      <c r="D5" s="35" t="s">
        <v>156</v>
      </c>
      <c r="E5" s="121"/>
      <c r="F5" s="122"/>
      <c r="G5" s="123"/>
    </row>
    <row r="6" spans="1:8" ht="13.9" customHeight="1" x14ac:dyDescent="0.2">
      <c r="A6" s="72">
        <v>0</v>
      </c>
      <c r="B6" s="72">
        <v>1111</v>
      </c>
      <c r="C6" s="133">
        <v>10042000000</v>
      </c>
      <c r="D6" s="71" t="s">
        <v>1085</v>
      </c>
      <c r="E6" s="72" t="s">
        <v>49</v>
      </c>
      <c r="F6" s="59"/>
      <c r="G6" s="52">
        <v>222000000</v>
      </c>
    </row>
    <row r="7" spans="1:8" ht="13.9" customHeight="1" x14ac:dyDescent="0.2">
      <c r="A7" s="72">
        <v>0</v>
      </c>
      <c r="B7" s="72">
        <v>1111</v>
      </c>
      <c r="C7" s="133">
        <v>10043000000</v>
      </c>
      <c r="D7" s="71" t="s">
        <v>1086</v>
      </c>
      <c r="E7" s="72" t="s">
        <v>49</v>
      </c>
      <c r="F7" s="59"/>
      <c r="G7" s="52">
        <f>2300000000/100</f>
        <v>23000000</v>
      </c>
    </row>
    <row r="8" spans="1:8" ht="13.9" customHeight="1" x14ac:dyDescent="0.2">
      <c r="A8" s="72">
        <v>0</v>
      </c>
      <c r="B8" s="72">
        <v>1112</v>
      </c>
      <c r="C8" s="133">
        <v>10044000000</v>
      </c>
      <c r="D8" s="71" t="s">
        <v>1087</v>
      </c>
      <c r="E8" s="72" t="s">
        <v>49</v>
      </c>
      <c r="F8" s="59"/>
      <c r="G8" s="52">
        <f>300000000/100</f>
        <v>3000000</v>
      </c>
    </row>
    <row r="9" spans="1:8" ht="13.9" customHeight="1" x14ac:dyDescent="0.2">
      <c r="A9" s="72">
        <v>0</v>
      </c>
      <c r="B9" s="72">
        <v>1112</v>
      </c>
      <c r="C9" s="133">
        <v>10045000000</v>
      </c>
      <c r="D9" s="71" t="s">
        <v>1088</v>
      </c>
      <c r="E9" s="72" t="s">
        <v>49</v>
      </c>
      <c r="F9" s="59"/>
      <c r="G9" s="52">
        <f>1700000000/100</f>
        <v>17000000</v>
      </c>
    </row>
    <row r="10" spans="1:8" ht="13.9" customHeight="1" x14ac:dyDescent="0.2">
      <c r="A10" s="72">
        <v>0</v>
      </c>
      <c r="B10" s="72">
        <v>1113</v>
      </c>
      <c r="C10" s="133">
        <v>10046000000</v>
      </c>
      <c r="D10" s="71" t="s">
        <v>112</v>
      </c>
      <c r="E10" s="72" t="s">
        <v>49</v>
      </c>
      <c r="F10" s="59"/>
      <c r="G10" s="52">
        <f>2600000000/100</f>
        <v>26000000</v>
      </c>
    </row>
    <row r="11" spans="1:8" ht="13.9" customHeight="1" x14ac:dyDescent="0.2">
      <c r="A11" s="72">
        <v>0</v>
      </c>
      <c r="B11" s="72">
        <v>1121</v>
      </c>
      <c r="C11" s="133">
        <v>10047000000</v>
      </c>
      <c r="D11" s="71" t="s">
        <v>113</v>
      </c>
      <c r="E11" s="72" t="s">
        <v>49</v>
      </c>
      <c r="F11" s="59"/>
      <c r="G11" s="52">
        <v>245000000</v>
      </c>
    </row>
    <row r="12" spans="1:8" ht="13.9" customHeight="1" x14ac:dyDescent="0.2">
      <c r="A12" s="72">
        <v>0</v>
      </c>
      <c r="B12" s="72">
        <v>1122</v>
      </c>
      <c r="C12" s="133">
        <v>10048000000</v>
      </c>
      <c r="D12" s="71" t="s">
        <v>84</v>
      </c>
      <c r="E12" s="72" t="s">
        <v>49</v>
      </c>
      <c r="F12" s="59"/>
      <c r="G12" s="52">
        <f>600000000/100</f>
        <v>6000000</v>
      </c>
    </row>
    <row r="13" spans="1:8" ht="13.9" customHeight="1" x14ac:dyDescent="0.2">
      <c r="A13" s="72">
        <v>0</v>
      </c>
      <c r="B13" s="72">
        <v>1211</v>
      </c>
      <c r="C13" s="133">
        <v>10049000000</v>
      </c>
      <c r="D13" s="71" t="s">
        <v>114</v>
      </c>
      <c r="E13" s="72" t="s">
        <v>49</v>
      </c>
      <c r="F13" s="59"/>
      <c r="G13" s="52">
        <v>500000000</v>
      </c>
    </row>
    <row r="14" spans="1:8" ht="13.9" customHeight="1" x14ac:dyDescent="0.2">
      <c r="A14" s="72">
        <v>0</v>
      </c>
      <c r="B14" s="72">
        <v>1334</v>
      </c>
      <c r="C14" s="133">
        <v>10050000000</v>
      </c>
      <c r="D14" s="71" t="s">
        <v>115</v>
      </c>
      <c r="E14" s="72" t="s">
        <v>49</v>
      </c>
      <c r="F14" s="59"/>
      <c r="G14" s="52">
        <f>14500000/100</f>
        <v>145000</v>
      </c>
    </row>
    <row r="15" spans="1:8" ht="13.9" customHeight="1" x14ac:dyDescent="0.2">
      <c r="A15" s="72">
        <v>0</v>
      </c>
      <c r="B15" s="72">
        <v>1335</v>
      </c>
      <c r="C15" s="133">
        <v>10051000000</v>
      </c>
      <c r="D15" s="71" t="s">
        <v>116</v>
      </c>
      <c r="E15" s="72" t="s">
        <v>49</v>
      </c>
      <c r="F15" s="59"/>
      <c r="G15" s="52">
        <f>15000000/100</f>
        <v>150000</v>
      </c>
    </row>
    <row r="16" spans="1:8" ht="13.9" customHeight="1" x14ac:dyDescent="0.2">
      <c r="A16" s="72"/>
      <c r="B16" s="72"/>
      <c r="C16" s="133"/>
      <c r="D16" s="35" t="s">
        <v>157</v>
      </c>
      <c r="E16" s="121"/>
      <c r="F16" s="122"/>
      <c r="G16" s="37"/>
    </row>
    <row r="17" spans="1:7" ht="13.9" customHeight="1" x14ac:dyDescent="0.2">
      <c r="A17" s="72">
        <v>0</v>
      </c>
      <c r="B17" s="72">
        <v>1511</v>
      </c>
      <c r="C17" s="133">
        <v>10054000000</v>
      </c>
      <c r="D17" s="71" t="s">
        <v>117</v>
      </c>
      <c r="E17" s="72" t="s">
        <v>49</v>
      </c>
      <c r="F17" s="59"/>
      <c r="G17" s="52">
        <f>12500000000/100</f>
        <v>125000000</v>
      </c>
    </row>
    <row r="18" spans="1:7" ht="13.9" customHeight="1" x14ac:dyDescent="0.2">
      <c r="A18" s="72">
        <v>0</v>
      </c>
      <c r="B18" s="72">
        <v>1332</v>
      </c>
      <c r="C18" s="133">
        <v>10057000000</v>
      </c>
      <c r="D18" s="71" t="s">
        <v>120</v>
      </c>
      <c r="E18" s="72" t="s">
        <v>49</v>
      </c>
      <c r="F18" s="59"/>
      <c r="G18" s="61">
        <f>3000000/100</f>
        <v>30000</v>
      </c>
    </row>
    <row r="19" spans="1:7" ht="13.9" customHeight="1" x14ac:dyDescent="0.2">
      <c r="A19" s="72">
        <v>0</v>
      </c>
      <c r="B19" s="72">
        <v>1340</v>
      </c>
      <c r="C19" s="133">
        <v>10058000000</v>
      </c>
      <c r="D19" s="71" t="s">
        <v>1089</v>
      </c>
      <c r="E19" s="72" t="s">
        <v>49</v>
      </c>
      <c r="F19" s="59"/>
      <c r="G19" s="61">
        <f>4500000000/100</f>
        <v>45000000</v>
      </c>
    </row>
    <row r="20" spans="1:7" ht="13.9" customHeight="1" x14ac:dyDescent="0.2">
      <c r="A20" s="72">
        <v>0</v>
      </c>
      <c r="B20" s="72">
        <v>1341</v>
      </c>
      <c r="C20" s="133">
        <v>10059000000</v>
      </c>
      <c r="D20" s="71" t="s">
        <v>121</v>
      </c>
      <c r="E20" s="72" t="s">
        <v>49</v>
      </c>
      <c r="F20" s="59"/>
      <c r="G20" s="61">
        <f>250000000/100</f>
        <v>2500000</v>
      </c>
    </row>
    <row r="21" spans="1:7" ht="13.9" customHeight="1" x14ac:dyDescent="0.2">
      <c r="A21" s="72">
        <v>0</v>
      </c>
      <c r="B21" s="72">
        <v>1342</v>
      </c>
      <c r="C21" s="133">
        <v>10060000000</v>
      </c>
      <c r="D21" s="71" t="s">
        <v>122</v>
      </c>
      <c r="E21" s="72" t="s">
        <v>49</v>
      </c>
      <c r="F21" s="59"/>
      <c r="G21" s="61">
        <f>130000000/100</f>
        <v>1300000</v>
      </c>
    </row>
    <row r="22" spans="1:7" ht="13.9" customHeight="1" x14ac:dyDescent="0.2">
      <c r="A22" s="72">
        <v>0</v>
      </c>
      <c r="B22" s="72">
        <v>1343</v>
      </c>
      <c r="C22" s="133">
        <v>10061000000</v>
      </c>
      <c r="D22" s="71" t="s">
        <v>123</v>
      </c>
      <c r="E22" s="72" t="s">
        <v>49</v>
      </c>
      <c r="F22" s="59"/>
      <c r="G22" s="61">
        <f>370000000/100</f>
        <v>3700000</v>
      </c>
    </row>
    <row r="23" spans="1:7" ht="13.9" customHeight="1" x14ac:dyDescent="0.2">
      <c r="A23" s="72">
        <v>0</v>
      </c>
      <c r="B23" s="72">
        <v>1345</v>
      </c>
      <c r="C23" s="133">
        <v>10062000000</v>
      </c>
      <c r="D23" s="71" t="s">
        <v>124</v>
      </c>
      <c r="E23" s="72" t="s">
        <v>49</v>
      </c>
      <c r="F23" s="59"/>
      <c r="G23" s="61">
        <f>130000000/100</f>
        <v>1300000</v>
      </c>
    </row>
    <row r="24" spans="1:7" ht="13.9" customHeight="1" x14ac:dyDescent="0.2">
      <c r="A24" s="72">
        <v>0</v>
      </c>
      <c r="B24" s="72">
        <v>1349</v>
      </c>
      <c r="C24" s="133">
        <v>10063000000</v>
      </c>
      <c r="D24" s="71" t="s">
        <v>125</v>
      </c>
      <c r="E24" s="72" t="s">
        <v>49</v>
      </c>
      <c r="F24" s="59"/>
      <c r="G24" s="61">
        <f>100000/100</f>
        <v>1000</v>
      </c>
    </row>
    <row r="25" spans="1:7" s="60" customFormat="1" ht="13.9" customHeight="1" x14ac:dyDescent="0.2">
      <c r="A25" s="72">
        <v>0</v>
      </c>
      <c r="B25" s="72">
        <v>1353</v>
      </c>
      <c r="C25" s="133">
        <v>10052000000</v>
      </c>
      <c r="D25" s="71" t="s">
        <v>560</v>
      </c>
      <c r="E25" s="72" t="s">
        <v>559</v>
      </c>
      <c r="F25" s="74"/>
      <c r="G25" s="61">
        <v>1700000</v>
      </c>
    </row>
    <row r="26" spans="1:7" ht="13.9" customHeight="1" x14ac:dyDescent="0.2">
      <c r="A26" s="72">
        <v>0</v>
      </c>
      <c r="B26" s="72">
        <v>1351</v>
      </c>
      <c r="C26" s="133">
        <v>10064000000</v>
      </c>
      <c r="D26" s="71" t="s">
        <v>126</v>
      </c>
      <c r="E26" s="72" t="s">
        <v>49</v>
      </c>
      <c r="F26" s="59"/>
      <c r="G26" s="52">
        <v>4000000</v>
      </c>
    </row>
    <row r="27" spans="1:7" ht="13.9" customHeight="1" x14ac:dyDescent="0.2">
      <c r="A27" s="72">
        <v>0</v>
      </c>
      <c r="B27" s="72">
        <v>1355</v>
      </c>
      <c r="C27" s="133">
        <v>10065000000</v>
      </c>
      <c r="D27" s="71" t="s">
        <v>127</v>
      </c>
      <c r="E27" s="72" t="s">
        <v>49</v>
      </c>
      <c r="F27" s="59"/>
      <c r="G27" s="52">
        <v>58000000</v>
      </c>
    </row>
    <row r="28" spans="1:7" ht="13.9" customHeight="1" x14ac:dyDescent="0.2">
      <c r="A28" s="72"/>
      <c r="B28" s="72"/>
      <c r="C28" s="133"/>
      <c r="D28" s="35" t="s">
        <v>158</v>
      </c>
      <c r="E28" s="36"/>
      <c r="F28" s="122"/>
      <c r="G28" s="37"/>
    </row>
    <row r="29" spans="1:7" ht="13.9" customHeight="1" x14ac:dyDescent="0.2">
      <c r="A29" s="72">
        <v>0</v>
      </c>
      <c r="B29" s="72">
        <v>1361</v>
      </c>
      <c r="C29" s="133">
        <v>10053000000</v>
      </c>
      <c r="D29" s="71" t="s">
        <v>119</v>
      </c>
      <c r="E29" s="72" t="s">
        <v>49</v>
      </c>
      <c r="F29" s="59"/>
      <c r="G29" s="61">
        <f>23000000/100</f>
        <v>230000</v>
      </c>
    </row>
    <row r="30" spans="1:7" ht="13.9" customHeight="1" x14ac:dyDescent="0.2">
      <c r="A30" s="72">
        <v>0</v>
      </c>
      <c r="B30" s="72">
        <v>1361</v>
      </c>
      <c r="C30" s="133">
        <v>10053000000</v>
      </c>
      <c r="D30" s="71" t="s">
        <v>119</v>
      </c>
      <c r="E30" s="72" t="s">
        <v>928</v>
      </c>
      <c r="F30" s="74"/>
      <c r="G30" s="61">
        <v>4000000</v>
      </c>
    </row>
    <row r="31" spans="1:7" ht="13.9" customHeight="1" x14ac:dyDescent="0.2">
      <c r="A31" s="72">
        <v>0</v>
      </c>
      <c r="B31" s="72">
        <v>1361</v>
      </c>
      <c r="C31" s="133">
        <v>10053000000</v>
      </c>
      <c r="D31" s="71" t="s">
        <v>119</v>
      </c>
      <c r="E31" s="71" t="s">
        <v>557</v>
      </c>
      <c r="F31" s="71"/>
      <c r="G31" s="61">
        <v>400000</v>
      </c>
    </row>
    <row r="32" spans="1:7" ht="13.9" customHeight="1" x14ac:dyDescent="0.2">
      <c r="A32" s="72">
        <v>0</v>
      </c>
      <c r="B32" s="72">
        <v>1361</v>
      </c>
      <c r="C32" s="133">
        <v>10053000000</v>
      </c>
      <c r="D32" s="71" t="s">
        <v>119</v>
      </c>
      <c r="E32" s="72" t="s">
        <v>558</v>
      </c>
      <c r="F32" s="74"/>
      <c r="G32" s="61">
        <v>9000000</v>
      </c>
    </row>
    <row r="33" spans="1:7" ht="13.9" customHeight="1" x14ac:dyDescent="0.2">
      <c r="A33" s="72">
        <v>0</v>
      </c>
      <c r="B33" s="72">
        <v>1361</v>
      </c>
      <c r="C33" s="133">
        <v>10053000000</v>
      </c>
      <c r="D33" s="71" t="s">
        <v>119</v>
      </c>
      <c r="E33" s="72" t="s">
        <v>559</v>
      </c>
      <c r="F33" s="74"/>
      <c r="G33" s="61">
        <v>11300000</v>
      </c>
    </row>
    <row r="34" spans="1:7" ht="28.15" customHeight="1" x14ac:dyDescent="0.3">
      <c r="A34" s="19" t="s">
        <v>79</v>
      </c>
      <c r="B34" s="19" t="s">
        <v>80</v>
      </c>
      <c r="C34" s="138" t="s">
        <v>81</v>
      </c>
      <c r="D34" s="110" t="s">
        <v>38</v>
      </c>
      <c r="E34" s="111"/>
      <c r="F34" s="112">
        <f>SUM(G36:G41)</f>
        <v>67214000</v>
      </c>
      <c r="G34" s="113"/>
    </row>
    <row r="35" spans="1:7" s="4" customFormat="1" ht="15" customHeight="1" x14ac:dyDescent="0.25">
      <c r="A35" s="41"/>
      <c r="B35" s="41"/>
      <c r="C35" s="134"/>
      <c r="D35" s="35" t="s">
        <v>159</v>
      </c>
      <c r="E35" s="116"/>
      <c r="F35" s="124"/>
      <c r="G35" s="118"/>
    </row>
    <row r="36" spans="1:7" x14ac:dyDescent="0.2">
      <c r="A36" s="72">
        <v>0</v>
      </c>
      <c r="B36" s="72">
        <v>4112</v>
      </c>
      <c r="C36" s="133">
        <v>10040000000</v>
      </c>
      <c r="D36" s="71" t="s">
        <v>729</v>
      </c>
      <c r="E36" s="72" t="s">
        <v>49</v>
      </c>
      <c r="F36" s="71"/>
      <c r="G36" s="52">
        <f>6500000000/100</f>
        <v>65000000</v>
      </c>
    </row>
    <row r="37" spans="1:7" x14ac:dyDescent="0.2">
      <c r="A37" s="72"/>
      <c r="B37" s="72"/>
      <c r="C37" s="133"/>
      <c r="D37" s="35" t="s">
        <v>160</v>
      </c>
      <c r="E37" s="36"/>
      <c r="F37" s="36"/>
      <c r="G37" s="37"/>
    </row>
    <row r="38" spans="1:7" s="50" customFormat="1" x14ac:dyDescent="0.2">
      <c r="A38" s="72">
        <v>0</v>
      </c>
      <c r="B38" s="72">
        <v>4121</v>
      </c>
      <c r="C38" s="133">
        <v>10097000000</v>
      </c>
      <c r="D38" s="71" t="s">
        <v>562</v>
      </c>
      <c r="E38" s="72" t="s">
        <v>558</v>
      </c>
      <c r="F38" s="74"/>
      <c r="G38" s="61">
        <v>14000</v>
      </c>
    </row>
    <row r="39" spans="1:7" s="50" customFormat="1" x14ac:dyDescent="0.2">
      <c r="A39" s="72"/>
      <c r="B39" s="72"/>
      <c r="C39" s="133"/>
      <c r="D39" s="35" t="s">
        <v>321</v>
      </c>
      <c r="E39" s="36"/>
      <c r="F39" s="36"/>
      <c r="G39" s="37"/>
    </row>
    <row r="40" spans="1:7" s="50" customFormat="1" x14ac:dyDescent="0.2">
      <c r="A40" s="72">
        <v>6330</v>
      </c>
      <c r="B40" s="72">
        <v>4134</v>
      </c>
      <c r="C40" s="133">
        <v>10002000009</v>
      </c>
      <c r="D40" s="71" t="s">
        <v>322</v>
      </c>
      <c r="E40" s="49" t="s">
        <v>300</v>
      </c>
      <c r="F40" s="71"/>
      <c r="G40" s="61">
        <f>110000000/100</f>
        <v>1100000</v>
      </c>
    </row>
    <row r="41" spans="1:7" x14ac:dyDescent="0.2">
      <c r="A41" s="72">
        <v>6330</v>
      </c>
      <c r="B41" s="72">
        <v>4139</v>
      </c>
      <c r="C41" s="133">
        <v>10003000009</v>
      </c>
      <c r="D41" s="71" t="s">
        <v>323</v>
      </c>
      <c r="E41" s="49" t="s">
        <v>300</v>
      </c>
      <c r="F41" s="71"/>
      <c r="G41" s="61">
        <f>110000000/100</f>
        <v>1100000</v>
      </c>
    </row>
    <row r="42" spans="1:7" ht="28.15" customHeight="1" x14ac:dyDescent="0.3">
      <c r="A42" s="19" t="s">
        <v>79</v>
      </c>
      <c r="B42" s="19" t="s">
        <v>80</v>
      </c>
      <c r="C42" s="138" t="s">
        <v>81</v>
      </c>
      <c r="D42" s="110" t="s">
        <v>36</v>
      </c>
      <c r="E42" s="111"/>
      <c r="F42" s="112">
        <f>SUM(G44)</f>
        <v>6000000</v>
      </c>
      <c r="G42" s="113"/>
    </row>
    <row r="43" spans="1:7" s="4" customFormat="1" ht="15" customHeight="1" x14ac:dyDescent="0.25">
      <c r="A43" s="19"/>
      <c r="B43" s="19"/>
      <c r="C43" s="138"/>
      <c r="D43" s="35" t="s">
        <v>161</v>
      </c>
      <c r="E43" s="116"/>
      <c r="F43" s="124"/>
      <c r="G43" s="118"/>
    </row>
    <row r="44" spans="1:7" x14ac:dyDescent="0.2">
      <c r="A44" s="72">
        <v>6330</v>
      </c>
      <c r="B44" s="72">
        <v>4131</v>
      </c>
      <c r="C44" s="133">
        <v>10041000000</v>
      </c>
      <c r="D44" s="71" t="s">
        <v>1090</v>
      </c>
      <c r="E44" s="72" t="s">
        <v>49</v>
      </c>
      <c r="F44" s="71"/>
      <c r="G44" s="61">
        <v>6000000</v>
      </c>
    </row>
    <row r="45" spans="1:7" ht="28.15" customHeight="1" x14ac:dyDescent="0.3">
      <c r="A45" s="19"/>
      <c r="B45" s="19"/>
      <c r="C45" s="138"/>
      <c r="D45" s="110" t="s">
        <v>37</v>
      </c>
      <c r="E45" s="111"/>
      <c r="F45" s="112">
        <f>SUM(F46+F55+F58)</f>
        <v>45440504</v>
      </c>
      <c r="G45" s="113"/>
    </row>
    <row r="46" spans="1:7" s="4" customFormat="1" ht="18" customHeight="1" x14ac:dyDescent="0.25">
      <c r="A46" s="19"/>
      <c r="B46" s="19"/>
      <c r="C46" s="138"/>
      <c r="D46" s="35" t="s">
        <v>162</v>
      </c>
      <c r="E46" s="116"/>
      <c r="F46" s="117">
        <f>SUM(G48:G54)</f>
        <v>9000000</v>
      </c>
      <c r="G46" s="118"/>
    </row>
    <row r="47" spans="1:7" s="4" customFormat="1" ht="14.25" customHeight="1" x14ac:dyDescent="0.25">
      <c r="A47" s="19" t="s">
        <v>79</v>
      </c>
      <c r="B47" s="19" t="s">
        <v>80</v>
      </c>
      <c r="C47" s="138" t="s">
        <v>81</v>
      </c>
      <c r="D47" s="54" t="s">
        <v>151</v>
      </c>
      <c r="E47" s="114"/>
      <c r="F47" s="21"/>
      <c r="G47" s="115"/>
    </row>
    <row r="48" spans="1:7" x14ac:dyDescent="0.2">
      <c r="A48" s="72">
        <v>6310</v>
      </c>
      <c r="B48" s="72">
        <v>2142</v>
      </c>
      <c r="C48" s="133">
        <v>10036000000</v>
      </c>
      <c r="D48" s="71" t="s">
        <v>110</v>
      </c>
      <c r="E48" s="72" t="s">
        <v>49</v>
      </c>
      <c r="F48" s="71"/>
      <c r="G48" s="61">
        <f>500000000/100</f>
        <v>5000000</v>
      </c>
    </row>
    <row r="49" spans="1:7" x14ac:dyDescent="0.2">
      <c r="A49" s="72">
        <v>6310</v>
      </c>
      <c r="B49" s="72">
        <v>2142</v>
      </c>
      <c r="C49" s="133">
        <v>10037000000</v>
      </c>
      <c r="D49" s="71" t="s">
        <v>111</v>
      </c>
      <c r="E49" s="72" t="s">
        <v>49</v>
      </c>
      <c r="F49" s="71"/>
      <c r="G49" s="52">
        <v>3500000</v>
      </c>
    </row>
    <row r="50" spans="1:7" x14ac:dyDescent="0.2">
      <c r="A50" s="72">
        <v>6310</v>
      </c>
      <c r="B50" s="72">
        <v>2142</v>
      </c>
      <c r="C50" s="133" t="s">
        <v>1198</v>
      </c>
      <c r="D50" s="71" t="s">
        <v>163</v>
      </c>
      <c r="E50" s="72" t="s">
        <v>49</v>
      </c>
      <c r="F50" s="71"/>
      <c r="G50" s="52">
        <v>500000</v>
      </c>
    </row>
    <row r="51" spans="1:7" x14ac:dyDescent="0.2">
      <c r="A51" s="72"/>
      <c r="B51" s="72"/>
      <c r="C51" s="133"/>
      <c r="D51" s="71" t="s">
        <v>164</v>
      </c>
      <c r="E51" s="72" t="s">
        <v>49</v>
      </c>
      <c r="F51" s="71"/>
      <c r="G51" s="52">
        <v>0</v>
      </c>
    </row>
    <row r="52" spans="1:7" x14ac:dyDescent="0.2">
      <c r="A52" s="72"/>
      <c r="B52" s="72"/>
      <c r="C52" s="133"/>
      <c r="D52" s="71" t="s">
        <v>165</v>
      </c>
      <c r="E52" s="72" t="s">
        <v>49</v>
      </c>
      <c r="F52" s="71"/>
      <c r="G52" s="52">
        <v>0</v>
      </c>
    </row>
    <row r="53" spans="1:7" x14ac:dyDescent="0.2">
      <c r="A53" s="72"/>
      <c r="B53" s="72"/>
      <c r="C53" s="133"/>
      <c r="D53" s="71" t="s">
        <v>166</v>
      </c>
      <c r="E53" s="72" t="s">
        <v>49</v>
      </c>
      <c r="F53" s="71"/>
      <c r="G53" s="52">
        <v>0</v>
      </c>
    </row>
    <row r="54" spans="1:7" x14ac:dyDescent="0.2">
      <c r="A54" s="72"/>
      <c r="B54" s="72"/>
      <c r="C54" s="133"/>
      <c r="D54" s="71" t="s">
        <v>167</v>
      </c>
      <c r="E54" s="72" t="s">
        <v>49</v>
      </c>
      <c r="F54" s="71"/>
      <c r="G54" s="52">
        <v>0</v>
      </c>
    </row>
    <row r="55" spans="1:7" x14ac:dyDescent="0.2">
      <c r="A55" s="72"/>
      <c r="B55" s="72"/>
      <c r="C55" s="133"/>
      <c r="D55" s="35" t="s">
        <v>168</v>
      </c>
      <c r="E55" s="36"/>
      <c r="F55" s="117">
        <f>SUM(G56:G57)</f>
        <v>12500000</v>
      </c>
      <c r="G55" s="37"/>
    </row>
    <row r="56" spans="1:7" x14ac:dyDescent="0.2">
      <c r="A56" s="72">
        <v>6310</v>
      </c>
      <c r="B56" s="72">
        <v>2141</v>
      </c>
      <c r="C56" s="133">
        <v>10206000000</v>
      </c>
      <c r="D56" s="71" t="s">
        <v>1091</v>
      </c>
      <c r="E56" s="72" t="s">
        <v>49</v>
      </c>
      <c r="F56" s="71"/>
      <c r="G56" s="61">
        <f>750000000/100</f>
        <v>7500000</v>
      </c>
    </row>
    <row r="57" spans="1:7" x14ac:dyDescent="0.2">
      <c r="A57" s="72">
        <v>0</v>
      </c>
      <c r="B57" s="72">
        <v>2412</v>
      </c>
      <c r="C57" s="133">
        <v>10039000000</v>
      </c>
      <c r="D57" s="71" t="s">
        <v>1093</v>
      </c>
      <c r="E57" s="72" t="s">
        <v>49</v>
      </c>
      <c r="F57" s="71"/>
      <c r="G57" s="61">
        <f>500000000/100</f>
        <v>5000000</v>
      </c>
    </row>
    <row r="58" spans="1:7" x14ac:dyDescent="0.2">
      <c r="A58" s="72"/>
      <c r="B58" s="72"/>
      <c r="C58" s="133"/>
      <c r="D58" s="35" t="s">
        <v>168</v>
      </c>
      <c r="E58" s="36"/>
      <c r="F58" s="117">
        <f>SUM(G60)</f>
        <v>23940504</v>
      </c>
      <c r="G58" s="37"/>
    </row>
    <row r="59" spans="1:7" x14ac:dyDescent="0.2">
      <c r="A59" s="72"/>
      <c r="B59" s="72"/>
      <c r="C59" s="133"/>
      <c r="D59" s="71" t="s">
        <v>152</v>
      </c>
      <c r="E59" s="72"/>
      <c r="F59" s="71"/>
      <c r="G59" s="61"/>
    </row>
    <row r="60" spans="1:7" x14ac:dyDescent="0.2">
      <c r="A60" s="72">
        <v>6310</v>
      </c>
      <c r="B60" s="72">
        <v>3129</v>
      </c>
      <c r="C60" s="133">
        <v>10205000000</v>
      </c>
      <c r="D60" s="71" t="s">
        <v>1092</v>
      </c>
      <c r="E60" s="72" t="s">
        <v>49</v>
      </c>
      <c r="F60" s="71"/>
      <c r="G60" s="61">
        <f>2394050400/100</f>
        <v>23940504</v>
      </c>
    </row>
    <row r="61" spans="1:7" x14ac:dyDescent="0.2">
      <c r="A61" s="72"/>
      <c r="B61" s="72"/>
      <c r="C61" s="133"/>
      <c r="D61" s="71"/>
      <c r="E61" s="72"/>
      <c r="F61" s="71"/>
      <c r="G61" s="61"/>
    </row>
    <row r="62" spans="1:7" x14ac:dyDescent="0.2">
      <c r="A62" s="72"/>
      <c r="B62" s="72"/>
      <c r="C62" s="133"/>
      <c r="D62" s="71"/>
      <c r="E62" s="72"/>
      <c r="F62" s="71"/>
      <c r="G62" s="61"/>
    </row>
    <row r="63" spans="1:7" ht="28.15" customHeight="1" x14ac:dyDescent="0.3">
      <c r="A63" s="41"/>
      <c r="B63" s="41"/>
      <c r="C63" s="134"/>
      <c r="D63" s="110" t="s">
        <v>29</v>
      </c>
      <c r="E63" s="111"/>
      <c r="F63" s="112">
        <f>SUM(G64:G71)</f>
        <v>36045940</v>
      </c>
      <c r="G63" s="113"/>
    </row>
    <row r="64" spans="1:7" s="4" customFormat="1" ht="15" customHeight="1" x14ac:dyDescent="0.25">
      <c r="A64" s="72">
        <v>3111</v>
      </c>
      <c r="B64" s="72">
        <v>2122</v>
      </c>
      <c r="C64" s="133">
        <v>10087000000</v>
      </c>
      <c r="D64" s="71" t="s">
        <v>358</v>
      </c>
      <c r="E64" s="54" t="s">
        <v>361</v>
      </c>
      <c r="F64" s="21"/>
      <c r="G64" s="61">
        <v>7156254</v>
      </c>
    </row>
    <row r="65" spans="1:7" s="4" customFormat="1" ht="15" customHeight="1" x14ac:dyDescent="0.25">
      <c r="A65" s="72">
        <v>3113</v>
      </c>
      <c r="B65" s="72">
        <v>2122</v>
      </c>
      <c r="C65" s="133">
        <v>10088000000</v>
      </c>
      <c r="D65" s="71" t="s">
        <v>359</v>
      </c>
      <c r="E65" s="54" t="s">
        <v>361</v>
      </c>
      <c r="F65" s="21"/>
      <c r="G65" s="61">
        <v>15072943</v>
      </c>
    </row>
    <row r="66" spans="1:7" s="4" customFormat="1" ht="15" customHeight="1" x14ac:dyDescent="0.25">
      <c r="A66" s="72">
        <v>3741</v>
      </c>
      <c r="B66" s="72">
        <v>2122</v>
      </c>
      <c r="C66" s="133">
        <v>10092000000</v>
      </c>
      <c r="D66" s="71" t="s">
        <v>362</v>
      </c>
      <c r="E66" s="54" t="s">
        <v>361</v>
      </c>
      <c r="F66" s="21"/>
      <c r="G66" s="61">
        <v>2779704</v>
      </c>
    </row>
    <row r="67" spans="1:7" s="4" customFormat="1" ht="15" customHeight="1" x14ac:dyDescent="0.25">
      <c r="A67" s="72">
        <v>3741</v>
      </c>
      <c r="B67" s="72">
        <v>2122</v>
      </c>
      <c r="C67" s="133">
        <v>10091000000</v>
      </c>
      <c r="D67" s="71" t="s">
        <v>363</v>
      </c>
      <c r="E67" s="54" t="s">
        <v>361</v>
      </c>
      <c r="F67" s="21"/>
      <c r="G67" s="61">
        <v>8136372</v>
      </c>
    </row>
    <row r="68" spans="1:7" s="4" customFormat="1" ht="15" customHeight="1" x14ac:dyDescent="0.25">
      <c r="A68" s="72">
        <v>3311</v>
      </c>
      <c r="B68" s="72">
        <v>2122</v>
      </c>
      <c r="C68" s="133">
        <v>10090000000</v>
      </c>
      <c r="D68" s="71" t="s">
        <v>364</v>
      </c>
      <c r="E68" s="54" t="s">
        <v>361</v>
      </c>
      <c r="F68" s="21"/>
      <c r="G68" s="61">
        <v>1814161</v>
      </c>
    </row>
    <row r="69" spans="1:7" s="4" customFormat="1" ht="15" customHeight="1" x14ac:dyDescent="0.25">
      <c r="A69" s="72">
        <v>3311</v>
      </c>
      <c r="B69" s="72">
        <v>2122</v>
      </c>
      <c r="C69" s="133">
        <v>10089000000</v>
      </c>
      <c r="D69" s="71" t="s">
        <v>365</v>
      </c>
      <c r="E69" s="54" t="s">
        <v>361</v>
      </c>
      <c r="F69" s="21"/>
      <c r="G69" s="61">
        <v>243804</v>
      </c>
    </row>
    <row r="70" spans="1:7" s="4" customFormat="1" ht="15" customHeight="1" x14ac:dyDescent="0.25">
      <c r="A70" s="72">
        <v>3529</v>
      </c>
      <c r="B70" s="72">
        <v>2122</v>
      </c>
      <c r="C70" s="133">
        <v>10093000000</v>
      </c>
      <c r="D70" s="71" t="s">
        <v>366</v>
      </c>
      <c r="E70" s="54" t="s">
        <v>368</v>
      </c>
      <c r="F70" s="21"/>
      <c r="G70" s="61">
        <v>788712</v>
      </c>
    </row>
    <row r="71" spans="1:7" ht="15" customHeight="1" x14ac:dyDescent="0.2">
      <c r="A71" s="72">
        <v>3529</v>
      </c>
      <c r="B71" s="72">
        <v>2122</v>
      </c>
      <c r="C71" s="133">
        <v>10094000000</v>
      </c>
      <c r="D71" s="71" t="s">
        <v>367</v>
      </c>
      <c r="E71" s="54" t="s">
        <v>368</v>
      </c>
      <c r="F71" s="73"/>
      <c r="G71" s="61">
        <v>53990</v>
      </c>
    </row>
    <row r="72" spans="1:7" ht="28.15" customHeight="1" x14ac:dyDescent="0.3">
      <c r="A72" s="41"/>
      <c r="B72" s="41"/>
      <c r="C72" s="134"/>
      <c r="D72" s="110" t="s">
        <v>30</v>
      </c>
      <c r="E72" s="111"/>
      <c r="F72" s="112">
        <f>F94+F112</f>
        <v>0</v>
      </c>
      <c r="G72" s="113"/>
    </row>
    <row r="73" spans="1:7" x14ac:dyDescent="0.2">
      <c r="A73" s="41"/>
      <c r="B73" s="41"/>
      <c r="C73" s="134"/>
      <c r="D73" s="72" t="s">
        <v>661</v>
      </c>
      <c r="E73" s="71"/>
      <c r="F73" s="73"/>
      <c r="G73" s="29">
        <v>0</v>
      </c>
    </row>
    <row r="74" spans="1:7" ht="28.15" customHeight="1" x14ac:dyDescent="0.3">
      <c r="A74" s="19"/>
      <c r="B74" s="19"/>
      <c r="C74" s="138"/>
      <c r="D74" s="110" t="s">
        <v>736</v>
      </c>
      <c r="E74" s="111"/>
      <c r="F74" s="112">
        <f>SUM(F76+F78+F82)</f>
        <v>89356000</v>
      </c>
      <c r="G74" s="113"/>
    </row>
    <row r="75" spans="1:7" s="64" customFormat="1" ht="16.149999999999999" customHeight="1" x14ac:dyDescent="0.3">
      <c r="A75" s="19"/>
      <c r="B75" s="19"/>
      <c r="C75" s="138"/>
      <c r="D75" s="110"/>
      <c r="E75" s="111"/>
      <c r="F75" s="112"/>
      <c r="G75" s="113"/>
    </row>
    <row r="76" spans="1:7" s="64" customFormat="1" x14ac:dyDescent="0.2">
      <c r="A76" s="19"/>
      <c r="B76" s="19"/>
      <c r="C76" s="138"/>
      <c r="D76" s="35" t="s">
        <v>734</v>
      </c>
      <c r="E76" s="119"/>
      <c r="F76" s="117">
        <f>SUM(G77:G78)</f>
        <v>52000000</v>
      </c>
      <c r="G76" s="120"/>
    </row>
    <row r="77" spans="1:7" x14ac:dyDescent="0.2">
      <c r="A77" s="316">
        <v>0</v>
      </c>
      <c r="B77" s="316">
        <v>8115</v>
      </c>
      <c r="C77" s="325">
        <v>19501000000</v>
      </c>
      <c r="D77" s="326" t="s">
        <v>1196</v>
      </c>
      <c r="E77" s="327"/>
      <c r="F77" s="317"/>
      <c r="G77" s="317">
        <v>52000000</v>
      </c>
    </row>
    <row r="78" spans="1:7" x14ac:dyDescent="0.2">
      <c r="A78" s="19"/>
      <c r="B78" s="19"/>
      <c r="C78" s="138"/>
      <c r="D78" s="35" t="s">
        <v>169</v>
      </c>
      <c r="E78" s="119"/>
      <c r="F78" s="117">
        <f>SUM(G79:G80)</f>
        <v>37048000</v>
      </c>
      <c r="G78" s="120"/>
    </row>
    <row r="79" spans="1:7" s="10" customFormat="1" ht="15.75" customHeight="1" x14ac:dyDescent="0.25">
      <c r="A79" s="72">
        <v>6310</v>
      </c>
      <c r="B79" s="72">
        <v>2144</v>
      </c>
      <c r="C79" s="133">
        <v>10006000000</v>
      </c>
      <c r="D79" s="71" t="s">
        <v>1054</v>
      </c>
      <c r="E79" s="72" t="s">
        <v>49</v>
      </c>
      <c r="F79" s="21"/>
      <c r="G79" s="61">
        <f>1000000000/100</f>
        <v>10000000</v>
      </c>
    </row>
    <row r="80" spans="1:7" s="10" customFormat="1" ht="13.5" customHeight="1" x14ac:dyDescent="0.2">
      <c r="A80" s="72">
        <v>6310</v>
      </c>
      <c r="B80" s="72">
        <v>2145</v>
      </c>
      <c r="C80" s="133">
        <v>10227000000</v>
      </c>
      <c r="D80" s="71" t="s">
        <v>109</v>
      </c>
      <c r="E80" s="72" t="s">
        <v>49</v>
      </c>
      <c r="F80" s="72"/>
      <c r="G80" s="52">
        <f>2704800000/100</f>
        <v>27048000</v>
      </c>
    </row>
    <row r="81" spans="1:7" s="10" customFormat="1" ht="13.5" customHeight="1" x14ac:dyDescent="0.2">
      <c r="A81" s="72"/>
      <c r="B81" s="72"/>
      <c r="C81" s="133"/>
      <c r="D81" s="71"/>
      <c r="E81" s="72"/>
      <c r="F81" s="72"/>
      <c r="G81" s="61"/>
    </row>
    <row r="82" spans="1:7" s="10" customFormat="1" ht="13.5" customHeight="1" x14ac:dyDescent="0.2">
      <c r="A82" s="72"/>
      <c r="B82" s="72"/>
      <c r="C82" s="133"/>
      <c r="D82" s="35" t="s">
        <v>170</v>
      </c>
      <c r="E82" s="36"/>
      <c r="F82" s="117">
        <f>SUM(G83:G112)</f>
        <v>308000</v>
      </c>
      <c r="G82" s="37"/>
    </row>
    <row r="83" spans="1:7" s="10" customFormat="1" x14ac:dyDescent="0.2">
      <c r="A83" s="72">
        <v>6310</v>
      </c>
      <c r="B83" s="72">
        <v>2141</v>
      </c>
      <c r="C83" s="133">
        <v>10007000000</v>
      </c>
      <c r="D83" s="102" t="s">
        <v>1189</v>
      </c>
      <c r="E83" s="72" t="s">
        <v>49</v>
      </c>
      <c r="F83" s="22"/>
      <c r="G83" s="61">
        <f>50000/100</f>
        <v>500</v>
      </c>
    </row>
    <row r="84" spans="1:7" s="10" customFormat="1" x14ac:dyDescent="0.2">
      <c r="A84" s="72">
        <v>6310</v>
      </c>
      <c r="B84" s="72">
        <v>2141</v>
      </c>
      <c r="C84" s="133">
        <v>10008000000</v>
      </c>
      <c r="D84" s="102" t="s">
        <v>1190</v>
      </c>
      <c r="E84" s="72" t="s">
        <v>49</v>
      </c>
      <c r="F84" s="73"/>
      <c r="G84" s="61">
        <f>500000/100</f>
        <v>5000</v>
      </c>
    </row>
    <row r="85" spans="1:7" s="10" customFormat="1" x14ac:dyDescent="0.2">
      <c r="A85" s="72">
        <v>6310</v>
      </c>
      <c r="B85" s="72">
        <v>2141</v>
      </c>
      <c r="C85" s="133">
        <v>10009000000</v>
      </c>
      <c r="D85" s="102" t="s">
        <v>1194</v>
      </c>
      <c r="E85" s="72" t="s">
        <v>49</v>
      </c>
      <c r="F85" s="22"/>
      <c r="G85" s="61">
        <f>500000/100</f>
        <v>5000</v>
      </c>
    </row>
    <row r="86" spans="1:7" s="10" customFormat="1" x14ac:dyDescent="0.2">
      <c r="A86" s="72">
        <v>6310</v>
      </c>
      <c r="B86" s="72">
        <v>2141</v>
      </c>
      <c r="C86" s="133">
        <v>10010000000</v>
      </c>
      <c r="D86" s="102" t="s">
        <v>1191</v>
      </c>
      <c r="E86" s="72" t="s">
        <v>49</v>
      </c>
      <c r="F86" s="23"/>
      <c r="G86" s="61">
        <f>4000000/100</f>
        <v>40000</v>
      </c>
    </row>
    <row r="87" spans="1:7" s="10" customFormat="1" ht="15" customHeight="1" x14ac:dyDescent="0.2">
      <c r="A87" s="71">
        <v>6310</v>
      </c>
      <c r="B87" s="71">
        <v>2141</v>
      </c>
      <c r="C87" s="133">
        <v>10011000000</v>
      </c>
      <c r="D87" s="102" t="s">
        <v>1192</v>
      </c>
      <c r="E87" s="72" t="s">
        <v>49</v>
      </c>
      <c r="F87" s="24"/>
      <c r="G87" s="61">
        <f>1000000/100</f>
        <v>10000</v>
      </c>
    </row>
    <row r="88" spans="1:7" s="10" customFormat="1" ht="13.15" customHeight="1" x14ac:dyDescent="0.2">
      <c r="A88" s="71">
        <v>6310</v>
      </c>
      <c r="B88" s="71">
        <v>2141</v>
      </c>
      <c r="C88" s="133">
        <v>10012000003</v>
      </c>
      <c r="D88" s="71" t="s">
        <v>89</v>
      </c>
      <c r="E88" s="72" t="s">
        <v>49</v>
      </c>
      <c r="F88" s="22"/>
      <c r="G88" s="61">
        <f>50000/100</f>
        <v>500</v>
      </c>
    </row>
    <row r="89" spans="1:7" s="10" customFormat="1" x14ac:dyDescent="0.2">
      <c r="A89" s="71">
        <v>6310</v>
      </c>
      <c r="B89" s="71">
        <v>2141</v>
      </c>
      <c r="C89" s="133">
        <v>10013000007</v>
      </c>
      <c r="D89" s="71" t="s">
        <v>90</v>
      </c>
      <c r="E89" s="72" t="s">
        <v>49</v>
      </c>
      <c r="F89" s="73"/>
      <c r="G89" s="61">
        <f>500000/100</f>
        <v>5000</v>
      </c>
    </row>
    <row r="90" spans="1:7" s="10" customFormat="1" x14ac:dyDescent="0.2">
      <c r="A90" s="71">
        <v>6310</v>
      </c>
      <c r="B90" s="71">
        <v>2141</v>
      </c>
      <c r="C90" s="133">
        <v>10014000004</v>
      </c>
      <c r="D90" s="71" t="s">
        <v>91</v>
      </c>
      <c r="E90" s="72" t="s">
        <v>49</v>
      </c>
      <c r="F90" s="73"/>
      <c r="G90" s="61">
        <f>100000/100</f>
        <v>1000</v>
      </c>
    </row>
    <row r="91" spans="1:7" s="10" customFormat="1" x14ac:dyDescent="0.2">
      <c r="A91" s="71">
        <v>6310</v>
      </c>
      <c r="B91" s="71">
        <v>2141</v>
      </c>
      <c r="C91" s="133">
        <v>10015000008</v>
      </c>
      <c r="D91" s="71" t="s">
        <v>92</v>
      </c>
      <c r="E91" s="72" t="s">
        <v>49</v>
      </c>
      <c r="F91" s="73"/>
      <c r="G91" s="61">
        <f>1500000/100</f>
        <v>15000</v>
      </c>
    </row>
    <row r="92" spans="1:7" s="10" customFormat="1" x14ac:dyDescent="0.2">
      <c r="A92" s="71">
        <v>6310</v>
      </c>
      <c r="B92" s="71">
        <v>2141</v>
      </c>
      <c r="C92" s="133">
        <v>10016000006</v>
      </c>
      <c r="D92" s="71" t="s">
        <v>93</v>
      </c>
      <c r="E92" s="72" t="s">
        <v>49</v>
      </c>
      <c r="F92" s="73"/>
      <c r="G92" s="61">
        <f>100000/100</f>
        <v>1000</v>
      </c>
    </row>
    <row r="93" spans="1:7" s="10" customFormat="1" x14ac:dyDescent="0.2">
      <c r="A93" s="71">
        <v>6310</v>
      </c>
      <c r="B93" s="71">
        <v>2141</v>
      </c>
      <c r="C93" s="133">
        <v>10017000011</v>
      </c>
      <c r="D93" s="71" t="s">
        <v>1065</v>
      </c>
      <c r="E93" s="72" t="s">
        <v>49</v>
      </c>
      <c r="F93" s="73"/>
      <c r="G93" s="61">
        <f>1000000/100</f>
        <v>10000</v>
      </c>
    </row>
    <row r="94" spans="1:7" s="10" customFormat="1" x14ac:dyDescent="0.2">
      <c r="A94" s="71">
        <v>6310</v>
      </c>
      <c r="B94" s="71">
        <v>2141</v>
      </c>
      <c r="C94" s="133">
        <v>10018000000</v>
      </c>
      <c r="D94" s="71" t="s">
        <v>94</v>
      </c>
      <c r="E94" s="72" t="s">
        <v>49</v>
      </c>
      <c r="F94" s="22"/>
      <c r="G94" s="61">
        <f>10000/100</f>
        <v>100</v>
      </c>
    </row>
    <row r="95" spans="1:7" s="10" customFormat="1" x14ac:dyDescent="0.2">
      <c r="A95" s="71">
        <v>6310</v>
      </c>
      <c r="B95" s="71">
        <v>2141</v>
      </c>
      <c r="C95" s="133">
        <v>10019000012</v>
      </c>
      <c r="D95" s="71" t="s">
        <v>1066</v>
      </c>
      <c r="E95" s="72" t="s">
        <v>49</v>
      </c>
      <c r="F95" s="73"/>
      <c r="G95" s="61">
        <f>1500000/100</f>
        <v>15000</v>
      </c>
    </row>
    <row r="96" spans="1:7" s="10" customFormat="1" x14ac:dyDescent="0.2">
      <c r="A96" s="71">
        <v>6310</v>
      </c>
      <c r="B96" s="71">
        <v>2141</v>
      </c>
      <c r="C96" s="133">
        <v>10020000000</v>
      </c>
      <c r="D96" s="71" t="s">
        <v>95</v>
      </c>
      <c r="E96" s="72" t="s">
        <v>49</v>
      </c>
      <c r="F96" s="73"/>
      <c r="G96" s="61">
        <f>10000000/100</f>
        <v>100000</v>
      </c>
    </row>
    <row r="97" spans="1:7" s="10" customFormat="1" x14ac:dyDescent="0.2">
      <c r="A97" s="71">
        <v>6310</v>
      </c>
      <c r="B97" s="71">
        <v>2141</v>
      </c>
      <c r="C97" s="133">
        <v>10021000000</v>
      </c>
      <c r="D97" s="71" t="s">
        <v>96</v>
      </c>
      <c r="E97" s="72" t="s">
        <v>49</v>
      </c>
      <c r="F97" s="73"/>
      <c r="G97" s="61">
        <f>100000/100</f>
        <v>1000</v>
      </c>
    </row>
    <row r="98" spans="1:7" s="10" customFormat="1" x14ac:dyDescent="0.2">
      <c r="A98" s="71">
        <v>6310</v>
      </c>
      <c r="B98" s="71">
        <v>2141</v>
      </c>
      <c r="C98" s="133">
        <v>10022000000</v>
      </c>
      <c r="D98" s="71" t="s">
        <v>97</v>
      </c>
      <c r="E98" s="72" t="s">
        <v>49</v>
      </c>
      <c r="F98" s="22"/>
      <c r="G98" s="61">
        <f>100000/100</f>
        <v>1000</v>
      </c>
    </row>
    <row r="99" spans="1:7" s="10" customFormat="1" x14ac:dyDescent="0.2">
      <c r="A99" s="71">
        <v>6310</v>
      </c>
      <c r="B99" s="71">
        <v>2141</v>
      </c>
      <c r="C99" s="133">
        <v>10023000000</v>
      </c>
      <c r="D99" s="71" t="s">
        <v>98</v>
      </c>
      <c r="E99" s="72" t="s">
        <v>49</v>
      </c>
      <c r="F99" s="73"/>
      <c r="G99" s="61">
        <f>10000/100</f>
        <v>100</v>
      </c>
    </row>
    <row r="100" spans="1:7" s="10" customFormat="1" x14ac:dyDescent="0.2">
      <c r="A100" s="71">
        <v>6310</v>
      </c>
      <c r="B100" s="71">
        <v>2141</v>
      </c>
      <c r="C100" s="133">
        <v>10024000000</v>
      </c>
      <c r="D100" s="71" t="s">
        <v>99</v>
      </c>
      <c r="E100" s="72" t="s">
        <v>49</v>
      </c>
      <c r="F100" s="22"/>
      <c r="G100" s="61">
        <f>50000/100</f>
        <v>500</v>
      </c>
    </row>
    <row r="101" spans="1:7" s="10" customFormat="1" x14ac:dyDescent="0.2">
      <c r="A101" s="71">
        <v>6310</v>
      </c>
      <c r="B101" s="71">
        <v>2141</v>
      </c>
      <c r="C101" s="133">
        <v>10025000000</v>
      </c>
      <c r="D101" s="71" t="s">
        <v>100</v>
      </c>
      <c r="E101" s="72" t="s">
        <v>49</v>
      </c>
      <c r="F101" s="73"/>
      <c r="G101" s="61">
        <f>50000/100</f>
        <v>500</v>
      </c>
    </row>
    <row r="102" spans="1:7" s="10" customFormat="1" x14ac:dyDescent="0.2">
      <c r="A102" s="71">
        <v>6310</v>
      </c>
      <c r="B102" s="71">
        <v>2141</v>
      </c>
      <c r="C102" s="133">
        <v>10026000000</v>
      </c>
      <c r="D102" s="71" t="s">
        <v>101</v>
      </c>
      <c r="E102" s="72" t="s">
        <v>49</v>
      </c>
      <c r="F102" s="22"/>
      <c r="G102" s="61">
        <f>200000/100</f>
        <v>2000</v>
      </c>
    </row>
    <row r="103" spans="1:7" s="10" customFormat="1" x14ac:dyDescent="0.2">
      <c r="A103" s="71">
        <v>6310</v>
      </c>
      <c r="B103" s="71">
        <v>2141</v>
      </c>
      <c r="C103" s="133">
        <v>10027000000</v>
      </c>
      <c r="D103" s="71" t="s">
        <v>102</v>
      </c>
      <c r="E103" s="72" t="s">
        <v>49</v>
      </c>
      <c r="F103" s="73"/>
      <c r="G103" s="61">
        <f>10000/100</f>
        <v>100</v>
      </c>
    </row>
    <row r="104" spans="1:7" s="10" customFormat="1" x14ac:dyDescent="0.2">
      <c r="A104" s="71">
        <v>6310</v>
      </c>
      <c r="B104" s="71">
        <v>2141</v>
      </c>
      <c r="C104" s="133">
        <v>10028000008</v>
      </c>
      <c r="D104" s="71" t="s">
        <v>103</v>
      </c>
      <c r="E104" s="72" t="s">
        <v>49</v>
      </c>
      <c r="F104" s="22"/>
      <c r="G104" s="61">
        <f>1000000/100</f>
        <v>10000</v>
      </c>
    </row>
    <row r="105" spans="1:7" s="10" customFormat="1" ht="14.25" customHeight="1" x14ac:dyDescent="0.2">
      <c r="A105" s="71">
        <v>6310</v>
      </c>
      <c r="B105" s="71">
        <v>2141</v>
      </c>
      <c r="C105" s="133">
        <v>10029000001</v>
      </c>
      <c r="D105" s="71" t="s">
        <v>104</v>
      </c>
      <c r="E105" s="72" t="s">
        <v>49</v>
      </c>
      <c r="F105" s="25"/>
      <c r="G105" s="61">
        <f>50000/100</f>
        <v>500</v>
      </c>
    </row>
    <row r="106" spans="1:7" s="10" customFormat="1" ht="15" customHeight="1" x14ac:dyDescent="0.2">
      <c r="A106" s="71">
        <v>6310</v>
      </c>
      <c r="B106" s="71">
        <v>2141</v>
      </c>
      <c r="C106" s="133">
        <v>10030000005</v>
      </c>
      <c r="D106" s="71" t="s">
        <v>105</v>
      </c>
      <c r="E106" s="72" t="s">
        <v>49</v>
      </c>
      <c r="F106" s="26"/>
      <c r="G106" s="61">
        <f>50000/100</f>
        <v>500</v>
      </c>
    </row>
    <row r="107" spans="1:7" s="10" customFormat="1" x14ac:dyDescent="0.2">
      <c r="A107" s="71">
        <v>6310</v>
      </c>
      <c r="B107" s="71">
        <v>2141</v>
      </c>
      <c r="C107" s="133">
        <v>10031000002</v>
      </c>
      <c r="D107" s="71" t="s">
        <v>106</v>
      </c>
      <c r="E107" s="72" t="s">
        <v>49</v>
      </c>
      <c r="F107" s="27"/>
      <c r="G107" s="61">
        <f>50000/100</f>
        <v>500</v>
      </c>
    </row>
    <row r="108" spans="1:7" s="10" customFormat="1" x14ac:dyDescent="0.2">
      <c r="A108" s="71">
        <v>6310</v>
      </c>
      <c r="B108" s="71">
        <v>2141</v>
      </c>
      <c r="C108" s="133">
        <v>10032000010</v>
      </c>
      <c r="D108" s="71" t="s">
        <v>1067</v>
      </c>
      <c r="E108" s="72" t="s">
        <v>49</v>
      </c>
      <c r="F108" s="74"/>
      <c r="G108" s="61">
        <f>200000/100</f>
        <v>2000</v>
      </c>
    </row>
    <row r="109" spans="1:7" s="10" customFormat="1" x14ac:dyDescent="0.2">
      <c r="A109" s="71">
        <v>6310</v>
      </c>
      <c r="B109" s="71">
        <v>2141</v>
      </c>
      <c r="C109" s="133">
        <v>10033000000</v>
      </c>
      <c r="D109" s="71" t="s">
        <v>107</v>
      </c>
      <c r="E109" s="72" t="s">
        <v>49</v>
      </c>
      <c r="F109" s="27"/>
      <c r="G109" s="61">
        <f>10000/100</f>
        <v>100</v>
      </c>
    </row>
    <row r="110" spans="1:7" s="10" customFormat="1" x14ac:dyDescent="0.2">
      <c r="A110" s="71">
        <v>6310</v>
      </c>
      <c r="B110" s="71">
        <v>2141</v>
      </c>
      <c r="C110" s="133">
        <v>10135000000</v>
      </c>
      <c r="D110" s="72" t="s">
        <v>1193</v>
      </c>
      <c r="E110" s="72" t="s">
        <v>49</v>
      </c>
      <c r="F110" s="27"/>
      <c r="G110" s="61">
        <f>100000/100</f>
        <v>1000</v>
      </c>
    </row>
    <row r="111" spans="1:7" s="10" customFormat="1" x14ac:dyDescent="0.2">
      <c r="A111" s="71">
        <v>6310</v>
      </c>
      <c r="B111" s="71">
        <v>2141</v>
      </c>
      <c r="C111" s="133">
        <v>10136000000</v>
      </c>
      <c r="D111" s="71" t="s">
        <v>1063</v>
      </c>
      <c r="E111" s="72" t="s">
        <v>49</v>
      </c>
      <c r="F111" s="74"/>
      <c r="G111" s="61">
        <f>8000000/100</f>
        <v>80000</v>
      </c>
    </row>
    <row r="112" spans="1:7" s="10" customFormat="1" x14ac:dyDescent="0.2">
      <c r="A112" s="71">
        <v>6310</v>
      </c>
      <c r="B112" s="71">
        <v>2141</v>
      </c>
      <c r="C112" s="133">
        <v>10143000000</v>
      </c>
      <c r="D112" s="71" t="s">
        <v>108</v>
      </c>
      <c r="E112" s="72" t="s">
        <v>49</v>
      </c>
      <c r="F112" s="27"/>
      <c r="G112" s="61">
        <f>10000/100</f>
        <v>100</v>
      </c>
    </row>
    <row r="113" spans="1:7" s="10" customFormat="1" x14ac:dyDescent="0.2">
      <c r="A113" s="71"/>
      <c r="B113" s="71"/>
      <c r="C113" s="133"/>
      <c r="D113" s="71"/>
      <c r="E113" s="72"/>
      <c r="F113" s="27"/>
      <c r="G113" s="61"/>
    </row>
    <row r="114" spans="1:7" ht="28.15" customHeight="1" x14ac:dyDescent="0.3">
      <c r="A114" s="41"/>
      <c r="B114" s="41"/>
      <c r="C114" s="134"/>
      <c r="D114" s="107" t="s">
        <v>737</v>
      </c>
      <c r="E114" s="111"/>
      <c r="F114" s="112">
        <f>SUM(F116+F143)</f>
        <v>23487556</v>
      </c>
      <c r="G114" s="113"/>
    </row>
    <row r="115" spans="1:7" s="10" customFormat="1" x14ac:dyDescent="0.2">
      <c r="A115" s="71"/>
      <c r="B115" s="71"/>
      <c r="C115" s="133"/>
      <c r="D115" s="71"/>
      <c r="E115" s="72"/>
      <c r="F115" s="27"/>
      <c r="G115" s="61"/>
    </row>
    <row r="116" spans="1:7" s="10" customFormat="1" x14ac:dyDescent="0.2">
      <c r="A116" s="71"/>
      <c r="B116" s="71"/>
      <c r="C116" s="133"/>
      <c r="D116" s="35" t="s">
        <v>171</v>
      </c>
      <c r="E116" s="36"/>
      <c r="F116" s="117">
        <f>SUM(G117:G141)</f>
        <v>9219000</v>
      </c>
      <c r="G116" s="37"/>
    </row>
    <row r="117" spans="1:7" s="10" customFormat="1" x14ac:dyDescent="0.2">
      <c r="A117" s="71">
        <v>3769</v>
      </c>
      <c r="B117" s="71">
        <v>2212</v>
      </c>
      <c r="C117" s="133">
        <v>10055000000</v>
      </c>
      <c r="D117" s="71" t="s">
        <v>118</v>
      </c>
      <c r="E117" s="72" t="s">
        <v>49</v>
      </c>
      <c r="F117" s="59"/>
      <c r="G117" s="52">
        <f>30000000/100</f>
        <v>300000</v>
      </c>
    </row>
    <row r="118" spans="1:7" s="10" customFormat="1" x14ac:dyDescent="0.2">
      <c r="A118" s="71">
        <v>2119</v>
      </c>
      <c r="B118" s="71">
        <v>2343</v>
      </c>
      <c r="C118" s="133">
        <v>10056000000</v>
      </c>
      <c r="D118" s="71" t="s">
        <v>1094</v>
      </c>
      <c r="E118" s="72" t="s">
        <v>49</v>
      </c>
      <c r="F118" s="59"/>
      <c r="G118" s="52">
        <f>5000000/100</f>
        <v>50000</v>
      </c>
    </row>
    <row r="119" spans="1:7" s="10" customFormat="1" x14ac:dyDescent="0.2">
      <c r="A119" s="71">
        <v>2169</v>
      </c>
      <c r="B119" s="71">
        <v>2212</v>
      </c>
      <c r="C119" s="133">
        <v>10066000000</v>
      </c>
      <c r="D119" s="71" t="s">
        <v>128</v>
      </c>
      <c r="E119" s="72" t="s">
        <v>49</v>
      </c>
      <c r="F119" s="27"/>
      <c r="G119" s="61">
        <f>15000000/100</f>
        <v>150000</v>
      </c>
    </row>
    <row r="120" spans="1:7" s="10" customFormat="1" x14ac:dyDescent="0.2">
      <c r="A120" s="71">
        <v>2169</v>
      </c>
      <c r="B120" s="71">
        <v>2212</v>
      </c>
      <c r="C120" s="133">
        <v>10067000000</v>
      </c>
      <c r="D120" s="71" t="s">
        <v>129</v>
      </c>
      <c r="E120" s="72" t="s">
        <v>49</v>
      </c>
      <c r="F120" s="74"/>
      <c r="G120" s="61">
        <f>20000000/100</f>
        <v>200000</v>
      </c>
    </row>
    <row r="121" spans="1:7" s="10" customFormat="1" x14ac:dyDescent="0.2">
      <c r="A121" s="71">
        <v>2169</v>
      </c>
      <c r="B121" s="71">
        <v>2212</v>
      </c>
      <c r="C121" s="133">
        <v>10068000000</v>
      </c>
      <c r="D121" s="71" t="s">
        <v>1095</v>
      </c>
      <c r="E121" s="72" t="s">
        <v>49</v>
      </c>
      <c r="F121" s="27"/>
      <c r="G121" s="61">
        <f>15000000/100</f>
        <v>150000</v>
      </c>
    </row>
    <row r="122" spans="1:7" s="10" customFormat="1" x14ac:dyDescent="0.2">
      <c r="A122" s="71">
        <v>2299</v>
      </c>
      <c r="B122" s="71">
        <v>2212</v>
      </c>
      <c r="C122" s="133">
        <v>10069000000</v>
      </c>
      <c r="D122" s="71" t="s">
        <v>130</v>
      </c>
      <c r="E122" s="72" t="s">
        <v>49</v>
      </c>
      <c r="F122" s="74"/>
      <c r="G122" s="61">
        <f>100000/100</f>
        <v>1000</v>
      </c>
    </row>
    <row r="123" spans="1:7" s="10" customFormat="1" x14ac:dyDescent="0.2">
      <c r="A123" s="71">
        <v>2299</v>
      </c>
      <c r="B123" s="71">
        <v>2212</v>
      </c>
      <c r="C123" s="133">
        <v>10070000000</v>
      </c>
      <c r="D123" s="71" t="s">
        <v>131</v>
      </c>
      <c r="E123" s="72" t="s">
        <v>49</v>
      </c>
      <c r="F123" s="27"/>
      <c r="G123" s="61">
        <f>450000000/100</f>
        <v>4500000</v>
      </c>
    </row>
    <row r="124" spans="1:7" s="10" customFormat="1" x14ac:dyDescent="0.2">
      <c r="A124" s="71">
        <v>2299</v>
      </c>
      <c r="B124" s="71">
        <v>2212</v>
      </c>
      <c r="C124" s="133">
        <v>10071000000</v>
      </c>
      <c r="D124" s="71" t="s">
        <v>132</v>
      </c>
      <c r="E124" s="72" t="s">
        <v>49</v>
      </c>
      <c r="F124" s="74"/>
      <c r="G124" s="61">
        <f>10000000/100</f>
        <v>100000</v>
      </c>
    </row>
    <row r="125" spans="1:7" s="10" customFormat="1" x14ac:dyDescent="0.2">
      <c r="A125" s="71">
        <v>2299</v>
      </c>
      <c r="B125" s="71">
        <v>2212</v>
      </c>
      <c r="C125" s="133">
        <v>10072000000</v>
      </c>
      <c r="D125" s="71" t="s">
        <v>133</v>
      </c>
      <c r="E125" s="72" t="s">
        <v>49</v>
      </c>
      <c r="F125" s="27"/>
      <c r="G125" s="61">
        <f>100000/100</f>
        <v>1000</v>
      </c>
    </row>
    <row r="126" spans="1:7" s="10" customFormat="1" x14ac:dyDescent="0.2">
      <c r="A126" s="71">
        <v>3319</v>
      </c>
      <c r="B126" s="71">
        <v>2212</v>
      </c>
      <c r="C126" s="133">
        <v>10073000000</v>
      </c>
      <c r="D126" s="71" t="s">
        <v>134</v>
      </c>
      <c r="E126" s="72" t="s">
        <v>49</v>
      </c>
      <c r="F126" s="27"/>
      <c r="G126" s="61">
        <f>100000/100</f>
        <v>1000</v>
      </c>
    </row>
    <row r="127" spans="1:7" s="10" customFormat="1" x14ac:dyDescent="0.2">
      <c r="A127" s="71">
        <v>3319</v>
      </c>
      <c r="B127" s="71">
        <v>2212</v>
      </c>
      <c r="C127" s="133">
        <v>10074000000</v>
      </c>
      <c r="D127" s="71" t="s">
        <v>135</v>
      </c>
      <c r="E127" s="72" t="s">
        <v>49</v>
      </c>
      <c r="F127" s="27"/>
      <c r="G127" s="61">
        <f>100000/100</f>
        <v>1000</v>
      </c>
    </row>
    <row r="128" spans="1:7" s="10" customFormat="1" x14ac:dyDescent="0.2">
      <c r="A128" s="71">
        <v>3429</v>
      </c>
      <c r="B128" s="71">
        <v>2212</v>
      </c>
      <c r="C128" s="133">
        <v>10075000000</v>
      </c>
      <c r="D128" s="71" t="s">
        <v>136</v>
      </c>
      <c r="E128" s="72" t="s">
        <v>49</v>
      </c>
      <c r="F128" s="74"/>
      <c r="G128" s="61">
        <f>2000000/100</f>
        <v>20000</v>
      </c>
    </row>
    <row r="129" spans="1:7" s="10" customFormat="1" x14ac:dyDescent="0.2">
      <c r="A129" s="71">
        <v>3769</v>
      </c>
      <c r="B129" s="71">
        <v>2212</v>
      </c>
      <c r="C129" s="133">
        <v>10076000000</v>
      </c>
      <c r="D129" s="71" t="s">
        <v>137</v>
      </c>
      <c r="E129" s="72" t="s">
        <v>49</v>
      </c>
      <c r="F129" s="27"/>
      <c r="G129" s="61">
        <f>1000000/100</f>
        <v>10000</v>
      </c>
    </row>
    <row r="130" spans="1:7" s="10" customFormat="1" x14ac:dyDescent="0.2">
      <c r="A130" s="71">
        <v>3769</v>
      </c>
      <c r="B130" s="71">
        <v>2212</v>
      </c>
      <c r="C130" s="133">
        <v>10077000000</v>
      </c>
      <c r="D130" s="71" t="s">
        <v>138</v>
      </c>
      <c r="E130" s="72" t="s">
        <v>49</v>
      </c>
      <c r="F130" s="74"/>
      <c r="G130" s="61">
        <f>3000000/100</f>
        <v>30000</v>
      </c>
    </row>
    <row r="131" spans="1:7" s="10" customFormat="1" x14ac:dyDescent="0.2">
      <c r="A131" s="71">
        <v>3769</v>
      </c>
      <c r="B131" s="71">
        <v>2212</v>
      </c>
      <c r="C131" s="133">
        <v>10078000000</v>
      </c>
      <c r="D131" s="71" t="s">
        <v>139</v>
      </c>
      <c r="E131" s="72" t="s">
        <v>49</v>
      </c>
      <c r="F131" s="27"/>
      <c r="G131" s="61">
        <f>500000/100</f>
        <v>5000</v>
      </c>
    </row>
    <row r="132" spans="1:7" s="10" customFormat="1" x14ac:dyDescent="0.2">
      <c r="A132" s="71">
        <v>3769</v>
      </c>
      <c r="B132" s="71">
        <v>2212</v>
      </c>
      <c r="C132" s="133">
        <v>10079000000</v>
      </c>
      <c r="D132" s="71" t="s">
        <v>140</v>
      </c>
      <c r="E132" s="72" t="s">
        <v>49</v>
      </c>
      <c r="F132" s="27"/>
      <c r="G132" s="61">
        <f>15000000/100</f>
        <v>150000</v>
      </c>
    </row>
    <row r="133" spans="1:7" s="10" customFormat="1" ht="13.5" customHeight="1" x14ac:dyDescent="0.2">
      <c r="A133" s="71">
        <v>3769</v>
      </c>
      <c r="B133" s="71">
        <v>2212</v>
      </c>
      <c r="C133" s="133">
        <v>10080000000</v>
      </c>
      <c r="D133" s="71" t="s">
        <v>141</v>
      </c>
      <c r="E133" s="72" t="s">
        <v>49</v>
      </c>
      <c r="F133" s="26"/>
      <c r="G133" s="61">
        <f>3000000/100</f>
        <v>30000</v>
      </c>
    </row>
    <row r="134" spans="1:7" s="10" customFormat="1" x14ac:dyDescent="0.2">
      <c r="A134" s="71">
        <v>3769</v>
      </c>
      <c r="B134" s="71">
        <v>2212</v>
      </c>
      <c r="C134" s="133">
        <v>10081000000</v>
      </c>
      <c r="D134" s="71" t="s">
        <v>142</v>
      </c>
      <c r="E134" s="72" t="s">
        <v>49</v>
      </c>
      <c r="F134" s="27"/>
      <c r="G134" s="61">
        <f>1000000/100</f>
        <v>10000</v>
      </c>
    </row>
    <row r="135" spans="1:7" s="10" customFormat="1" x14ac:dyDescent="0.2">
      <c r="A135" s="71">
        <v>3769</v>
      </c>
      <c r="B135" s="71">
        <v>2212</v>
      </c>
      <c r="C135" s="133">
        <v>10082000000</v>
      </c>
      <c r="D135" s="71" t="s">
        <v>143</v>
      </c>
      <c r="E135" s="72" t="s">
        <v>49</v>
      </c>
      <c r="F135" s="74"/>
      <c r="G135" s="61">
        <f>2500000/100</f>
        <v>25000</v>
      </c>
    </row>
    <row r="136" spans="1:7" s="10" customFormat="1" ht="15" x14ac:dyDescent="0.2">
      <c r="A136" s="71">
        <v>3769</v>
      </c>
      <c r="B136" s="71">
        <v>2212</v>
      </c>
      <c r="C136" s="133">
        <v>10083000000</v>
      </c>
      <c r="D136" s="71" t="s">
        <v>144</v>
      </c>
      <c r="E136" s="72" t="s">
        <v>49</v>
      </c>
      <c r="F136" s="28"/>
      <c r="G136" s="61">
        <f>2500000/100</f>
        <v>25000</v>
      </c>
    </row>
    <row r="137" spans="1:7" s="10" customFormat="1" x14ac:dyDescent="0.2">
      <c r="A137" s="71">
        <v>5311</v>
      </c>
      <c r="B137" s="71">
        <v>2212</v>
      </c>
      <c r="C137" s="133">
        <v>10084000000</v>
      </c>
      <c r="D137" s="71" t="s">
        <v>1064</v>
      </c>
      <c r="E137" s="72" t="s">
        <v>49</v>
      </c>
      <c r="F137" s="74"/>
      <c r="G137" s="52">
        <v>2400000</v>
      </c>
    </row>
    <row r="138" spans="1:7" s="10" customFormat="1" ht="15" x14ac:dyDescent="0.2">
      <c r="A138" s="71">
        <v>5311</v>
      </c>
      <c r="B138" s="71">
        <v>2212</v>
      </c>
      <c r="C138" s="133">
        <v>10085000000</v>
      </c>
      <c r="D138" s="71" t="s">
        <v>145</v>
      </c>
      <c r="E138" s="72" t="s">
        <v>49</v>
      </c>
      <c r="F138" s="28"/>
      <c r="G138" s="61">
        <f>25000000/100</f>
        <v>250000</v>
      </c>
    </row>
    <row r="139" spans="1:7" s="10" customFormat="1" x14ac:dyDescent="0.2">
      <c r="A139" s="71">
        <v>3769</v>
      </c>
      <c r="B139" s="71">
        <v>2324</v>
      </c>
      <c r="C139" s="133">
        <v>10086000000</v>
      </c>
      <c r="D139" s="71" t="s">
        <v>146</v>
      </c>
      <c r="E139" s="72" t="s">
        <v>49</v>
      </c>
      <c r="F139" s="74"/>
      <c r="G139" s="61">
        <f>1000000/100</f>
        <v>10000</v>
      </c>
    </row>
    <row r="140" spans="1:7" s="10" customFormat="1" ht="15" x14ac:dyDescent="0.2">
      <c r="A140" s="71">
        <v>2299</v>
      </c>
      <c r="B140" s="71">
        <v>2212</v>
      </c>
      <c r="C140" s="133">
        <v>10144000000</v>
      </c>
      <c r="D140" s="71" t="s">
        <v>1055</v>
      </c>
      <c r="E140" s="72" t="s">
        <v>49</v>
      </c>
      <c r="F140" s="28"/>
      <c r="G140" s="61">
        <f>60000000/100</f>
        <v>600000</v>
      </c>
    </row>
    <row r="141" spans="1:7" s="10" customFormat="1" x14ac:dyDescent="0.2">
      <c r="A141" s="71">
        <v>2299</v>
      </c>
      <c r="B141" s="71">
        <v>2212</v>
      </c>
      <c r="C141" s="133">
        <v>10145000000</v>
      </c>
      <c r="D141" s="71" t="s">
        <v>147</v>
      </c>
      <c r="E141" s="72" t="s">
        <v>49</v>
      </c>
      <c r="F141" s="74"/>
      <c r="G141" s="61">
        <f>20000000/100</f>
        <v>200000</v>
      </c>
    </row>
    <row r="142" spans="1:7" s="10" customFormat="1" x14ac:dyDescent="0.2">
      <c r="A142" s="71"/>
      <c r="B142" s="71"/>
      <c r="C142" s="133"/>
      <c r="D142" s="71"/>
      <c r="E142" s="72"/>
      <c r="F142" s="74"/>
      <c r="G142" s="61"/>
    </row>
    <row r="143" spans="1:7" s="10" customFormat="1" x14ac:dyDescent="0.2">
      <c r="A143" s="41"/>
      <c r="B143" s="41"/>
      <c r="C143" s="278"/>
      <c r="D143" s="35" t="s">
        <v>188</v>
      </c>
      <c r="E143" s="36"/>
      <c r="F143" s="117">
        <f>SUM(G144:G154)</f>
        <v>14268556</v>
      </c>
      <c r="G143" s="37"/>
    </row>
    <row r="144" spans="1:7" s="10" customFormat="1" ht="13.5" customHeight="1" x14ac:dyDescent="0.2">
      <c r="A144" s="71">
        <v>5311</v>
      </c>
      <c r="B144" s="71">
        <v>2111</v>
      </c>
      <c r="C144" s="133">
        <v>10001000000</v>
      </c>
      <c r="D144" s="71" t="s">
        <v>187</v>
      </c>
      <c r="E144" s="39" t="s">
        <v>6</v>
      </c>
      <c r="F144" s="26"/>
      <c r="G144" s="61">
        <f>70412100/100</f>
        <v>704121</v>
      </c>
    </row>
    <row r="145" spans="1:7" s="10" customFormat="1" x14ac:dyDescent="0.2">
      <c r="A145" s="42">
        <v>2221</v>
      </c>
      <c r="B145" s="42">
        <v>2324</v>
      </c>
      <c r="C145" s="279">
        <v>10163000000</v>
      </c>
      <c r="D145" s="42" t="s">
        <v>1096</v>
      </c>
      <c r="E145" s="49" t="s">
        <v>300</v>
      </c>
      <c r="F145" s="43"/>
      <c r="G145" s="44">
        <v>3278783</v>
      </c>
    </row>
    <row r="146" spans="1:7" s="10" customFormat="1" x14ac:dyDescent="0.2">
      <c r="A146" s="72">
        <v>3635</v>
      </c>
      <c r="B146" s="72">
        <v>2111</v>
      </c>
      <c r="C146" s="136">
        <v>10096000000</v>
      </c>
      <c r="D146" s="72" t="s">
        <v>340</v>
      </c>
      <c r="E146" s="72" t="s">
        <v>339</v>
      </c>
      <c r="F146" s="74"/>
      <c r="G146" s="52">
        <v>10000</v>
      </c>
    </row>
    <row r="147" spans="1:7" s="10" customFormat="1" x14ac:dyDescent="0.2">
      <c r="A147" s="71">
        <v>3726</v>
      </c>
      <c r="B147" s="71">
        <v>2329</v>
      </c>
      <c r="C147" s="133">
        <v>10004000000</v>
      </c>
      <c r="D147" s="71" t="s">
        <v>1097</v>
      </c>
      <c r="E147" s="49" t="s">
        <v>300</v>
      </c>
      <c r="F147" s="74"/>
      <c r="G147" s="46">
        <f>35000000/100</f>
        <v>350000</v>
      </c>
    </row>
    <row r="148" spans="1:7" s="10" customFormat="1" x14ac:dyDescent="0.2">
      <c r="A148" s="71">
        <v>3726</v>
      </c>
      <c r="B148" s="71">
        <v>2329</v>
      </c>
      <c r="C148" s="133">
        <v>10005000000</v>
      </c>
      <c r="D148" s="71" t="s">
        <v>320</v>
      </c>
      <c r="E148" s="49" t="s">
        <v>300</v>
      </c>
      <c r="F148" s="74"/>
      <c r="G148" s="46">
        <f>450000000/100</f>
        <v>4500000</v>
      </c>
    </row>
    <row r="149" spans="1:7" s="10" customFormat="1" x14ac:dyDescent="0.2">
      <c r="A149" s="71">
        <v>0</v>
      </c>
      <c r="B149" s="71">
        <v>2451</v>
      </c>
      <c r="C149" s="133">
        <v>10231000000</v>
      </c>
      <c r="D149" s="71" t="s">
        <v>360</v>
      </c>
      <c r="E149" s="72" t="s">
        <v>361</v>
      </c>
      <c r="F149" s="74"/>
      <c r="G149" s="61">
        <v>352158</v>
      </c>
    </row>
    <row r="150" spans="1:7" s="10" customFormat="1" x14ac:dyDescent="0.2">
      <c r="A150" s="71">
        <v>3726</v>
      </c>
      <c r="B150" s="71">
        <v>2329</v>
      </c>
      <c r="C150" s="133">
        <v>10098000000</v>
      </c>
      <c r="D150" s="71" t="s">
        <v>561</v>
      </c>
      <c r="E150" s="72" t="s">
        <v>559</v>
      </c>
      <c r="F150" s="74"/>
      <c r="G150" s="61">
        <v>20000</v>
      </c>
    </row>
    <row r="151" spans="1:7" s="10" customFormat="1" x14ac:dyDescent="0.2">
      <c r="A151" s="71">
        <v>6171</v>
      </c>
      <c r="B151" s="71">
        <v>2324</v>
      </c>
      <c r="C151" s="133">
        <v>10095000000</v>
      </c>
      <c r="D151" s="71" t="s">
        <v>563</v>
      </c>
      <c r="E151" s="72" t="s">
        <v>564</v>
      </c>
      <c r="F151" s="74"/>
      <c r="G151" s="63">
        <v>2000</v>
      </c>
    </row>
    <row r="152" spans="1:7" x14ac:dyDescent="0.2">
      <c r="A152" s="41">
        <v>6171</v>
      </c>
      <c r="B152" s="41">
        <v>2211</v>
      </c>
      <c r="C152" s="278">
        <v>10182000000</v>
      </c>
      <c r="D152" s="72" t="s">
        <v>1197</v>
      </c>
      <c r="E152" s="72" t="s">
        <v>49</v>
      </c>
      <c r="F152" s="72"/>
      <c r="G152" s="74">
        <v>5000000</v>
      </c>
    </row>
    <row r="153" spans="1:7" s="10" customFormat="1" x14ac:dyDescent="0.2">
      <c r="A153" s="41">
        <v>6171</v>
      </c>
      <c r="B153" s="41">
        <v>2329</v>
      </c>
      <c r="C153" s="278">
        <v>10034000000</v>
      </c>
      <c r="D153" s="72" t="s">
        <v>730</v>
      </c>
      <c r="E153" s="72" t="s">
        <v>49</v>
      </c>
      <c r="F153" s="74"/>
      <c r="G153" s="52">
        <v>51494</v>
      </c>
    </row>
    <row r="154" spans="1:7" s="10" customFormat="1" x14ac:dyDescent="0.2">
      <c r="D154" s="70"/>
      <c r="E154" s="70"/>
      <c r="F154" s="62"/>
      <c r="G154" s="9"/>
    </row>
  </sheetData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EX918"/>
  <sheetViews>
    <sheetView zoomScaleNormal="100" workbookViewId="0"/>
  </sheetViews>
  <sheetFormatPr defaultRowHeight="12.75" x14ac:dyDescent="0.2"/>
  <cols>
    <col min="1" max="2" width="5" bestFit="1" customWidth="1"/>
    <col min="3" max="3" width="12" bestFit="1" customWidth="1"/>
    <col min="4" max="4" width="53.42578125" style="1" customWidth="1"/>
    <col min="5" max="5" width="32.7109375" style="1" bestFit="1" customWidth="1"/>
    <col min="6" max="6" width="26.28515625" style="1" bestFit="1" customWidth="1"/>
    <col min="7" max="7" width="16.42578125" bestFit="1" customWidth="1"/>
    <col min="8" max="8" width="13.5703125" bestFit="1" customWidth="1"/>
  </cols>
  <sheetData>
    <row r="1" spans="1:7" s="100" customFormat="1" ht="24.6" customHeight="1" thickBot="1" x14ac:dyDescent="0.4">
      <c r="D1" s="273" t="s">
        <v>11</v>
      </c>
      <c r="E1" s="274"/>
      <c r="F1" s="275">
        <f>F4+F15+F740+F743+F811+F882+F900+F912</f>
        <v>1577300000</v>
      </c>
      <c r="G1" s="276">
        <f>SUM(G6:G912)</f>
        <v>1577300000</v>
      </c>
    </row>
    <row r="2" spans="1:7" ht="13.5" thickBot="1" x14ac:dyDescent="0.25">
      <c r="D2" s="1" t="s">
        <v>1225</v>
      </c>
    </row>
    <row r="3" spans="1:7" ht="44.45" customHeight="1" thickBot="1" x14ac:dyDescent="0.25">
      <c r="D3" s="2" t="s">
        <v>0</v>
      </c>
      <c r="E3" s="272" t="s">
        <v>4</v>
      </c>
      <c r="F3" s="3" t="s">
        <v>18</v>
      </c>
      <c r="G3" s="3" t="s">
        <v>17</v>
      </c>
    </row>
    <row r="4" spans="1:7" s="11" customFormat="1" ht="27" customHeight="1" x14ac:dyDescent="0.3">
      <c r="D4" s="12" t="s">
        <v>27</v>
      </c>
      <c r="E4" s="13"/>
      <c r="F4" s="14">
        <f>SUM(F5:F12)</f>
        <v>8161000</v>
      </c>
      <c r="G4" s="13"/>
    </row>
    <row r="5" spans="1:7" ht="13.9" customHeight="1" x14ac:dyDescent="0.2">
      <c r="A5" s="75" t="s">
        <v>79</v>
      </c>
      <c r="B5" s="75" t="s">
        <v>80</v>
      </c>
      <c r="C5" s="132" t="s">
        <v>81</v>
      </c>
      <c r="D5" s="121"/>
      <c r="E5" s="121"/>
      <c r="F5" s="142">
        <f>SUM(G6:G13)</f>
        <v>8161000</v>
      </c>
      <c r="G5" s="143"/>
    </row>
    <row r="6" spans="1:7" x14ac:dyDescent="0.2">
      <c r="A6" s="16">
        <v>6112</v>
      </c>
      <c r="B6" s="16">
        <v>5023</v>
      </c>
      <c r="C6" s="16">
        <v>20371000000</v>
      </c>
      <c r="D6" s="71" t="s">
        <v>1098</v>
      </c>
      <c r="E6" s="78" t="s">
        <v>566</v>
      </c>
      <c r="F6" s="79"/>
      <c r="G6" s="38">
        <v>3953000</v>
      </c>
    </row>
    <row r="7" spans="1:7" x14ac:dyDescent="0.2">
      <c r="A7" s="16">
        <v>6112</v>
      </c>
      <c r="B7" s="16">
        <v>5023</v>
      </c>
      <c r="C7" s="16">
        <v>20371000000</v>
      </c>
      <c r="D7" s="71" t="s">
        <v>1099</v>
      </c>
      <c r="E7" s="78" t="s">
        <v>566</v>
      </c>
      <c r="F7" s="79"/>
      <c r="G7" s="38">
        <v>372000</v>
      </c>
    </row>
    <row r="8" spans="1:7" x14ac:dyDescent="0.2">
      <c r="A8" s="16">
        <v>6112</v>
      </c>
      <c r="B8" s="16">
        <v>5023</v>
      </c>
      <c r="C8" s="16">
        <v>20371000000</v>
      </c>
      <c r="D8" s="71" t="s">
        <v>1100</v>
      </c>
      <c r="E8" s="78" t="s">
        <v>566</v>
      </c>
      <c r="F8" s="79"/>
      <c r="G8" s="38">
        <v>706000</v>
      </c>
    </row>
    <row r="9" spans="1:7" x14ac:dyDescent="0.2">
      <c r="A9" s="16">
        <v>6112</v>
      </c>
      <c r="B9" s="16">
        <v>5023</v>
      </c>
      <c r="C9" s="16">
        <v>20371000000</v>
      </c>
      <c r="D9" s="71" t="s">
        <v>12</v>
      </c>
      <c r="E9" s="78" t="s">
        <v>566</v>
      </c>
      <c r="F9" s="79"/>
      <c r="G9" s="38">
        <v>1570000</v>
      </c>
    </row>
    <row r="10" spans="1:7" s="58" customFormat="1" x14ac:dyDescent="0.2">
      <c r="A10" s="78">
        <v>6112</v>
      </c>
      <c r="B10" s="78">
        <v>5031</v>
      </c>
      <c r="C10" s="78">
        <v>20373000000</v>
      </c>
      <c r="D10" s="78" t="s">
        <v>1103</v>
      </c>
      <c r="E10" s="78" t="s">
        <v>566</v>
      </c>
      <c r="F10" s="73"/>
      <c r="G10" s="38">
        <v>949000</v>
      </c>
    </row>
    <row r="11" spans="1:7" s="58" customFormat="1" x14ac:dyDescent="0.2">
      <c r="A11" s="78">
        <v>6112</v>
      </c>
      <c r="B11" s="78">
        <v>5032</v>
      </c>
      <c r="C11" s="78">
        <v>20376000000</v>
      </c>
      <c r="D11" s="78" t="s">
        <v>1102</v>
      </c>
      <c r="E11" s="78" t="s">
        <v>566</v>
      </c>
      <c r="F11" s="73"/>
      <c r="G11" s="38">
        <v>594000</v>
      </c>
    </row>
    <row r="12" spans="1:7" s="58" customFormat="1" x14ac:dyDescent="0.2">
      <c r="A12" s="78">
        <v>6112</v>
      </c>
      <c r="B12" s="78">
        <v>5038</v>
      </c>
      <c r="C12" s="78">
        <v>20379000000</v>
      </c>
      <c r="D12" s="78" t="s">
        <v>1101</v>
      </c>
      <c r="E12" s="78" t="s">
        <v>566</v>
      </c>
      <c r="F12" s="73"/>
      <c r="G12" s="38">
        <v>17000</v>
      </c>
    </row>
    <row r="13" spans="1:7" x14ac:dyDescent="0.2">
      <c r="D13" s="71" t="s">
        <v>1104</v>
      </c>
      <c r="E13" s="78" t="s">
        <v>566</v>
      </c>
      <c r="F13" s="15"/>
      <c r="G13" s="80">
        <v>0</v>
      </c>
    </row>
    <row r="14" spans="1:7" x14ac:dyDescent="0.2">
      <c r="D14" s="71"/>
      <c r="E14" s="71"/>
      <c r="F14" s="71"/>
      <c r="G14" s="16"/>
    </row>
    <row r="15" spans="1:7" s="64" customFormat="1" ht="20.25" x14ac:dyDescent="0.3">
      <c r="D15" s="110" t="s">
        <v>28</v>
      </c>
      <c r="E15" s="111"/>
      <c r="F15" s="144">
        <f>F16+F33+F66+F745+F86+F162+F218+F265+F342+F375+F410+F466+F517+F615+F630+F656+F674+F699+F714</f>
        <v>377730478</v>
      </c>
      <c r="G15" s="113"/>
    </row>
    <row r="16" spans="1:7" s="64" customFormat="1" ht="15" x14ac:dyDescent="0.2">
      <c r="D16" s="145" t="s">
        <v>7</v>
      </c>
      <c r="E16" s="35"/>
      <c r="F16" s="146">
        <f>SUM(F17:F29)</f>
        <v>1817000</v>
      </c>
      <c r="G16" s="35"/>
    </row>
    <row r="17" spans="1:7" s="64" customFormat="1" x14ac:dyDescent="0.2">
      <c r="D17" s="32" t="s">
        <v>1056</v>
      </c>
      <c r="E17" s="104"/>
      <c r="F17" s="83">
        <f>SUM(G18:G19)</f>
        <v>1799000</v>
      </c>
      <c r="G17" s="147"/>
    </row>
    <row r="18" spans="1:7" s="64" customFormat="1" x14ac:dyDescent="0.2">
      <c r="A18" s="16">
        <v>6171</v>
      </c>
      <c r="B18" s="16">
        <v>5011</v>
      </c>
      <c r="C18" s="16">
        <v>20009000000</v>
      </c>
      <c r="D18" s="72" t="s">
        <v>1057</v>
      </c>
      <c r="E18" s="71" t="s">
        <v>647</v>
      </c>
      <c r="F18" s="82"/>
      <c r="G18" s="77">
        <v>1338000</v>
      </c>
    </row>
    <row r="19" spans="1:7" s="64" customFormat="1" ht="21" customHeight="1" x14ac:dyDescent="0.2">
      <c r="A19" s="16">
        <v>6171</v>
      </c>
      <c r="B19" s="321" t="s">
        <v>1221</v>
      </c>
      <c r="C19" s="321" t="s">
        <v>1222</v>
      </c>
      <c r="D19" s="72" t="s">
        <v>715</v>
      </c>
      <c r="E19" s="71" t="s">
        <v>647</v>
      </c>
      <c r="F19" s="82"/>
      <c r="G19" s="77">
        <v>461000</v>
      </c>
    </row>
    <row r="20" spans="1:7" s="64" customFormat="1" x14ac:dyDescent="0.2">
      <c r="A20" s="75" t="s">
        <v>79</v>
      </c>
      <c r="B20" s="75" t="s">
        <v>80</v>
      </c>
      <c r="C20" s="132" t="s">
        <v>81</v>
      </c>
      <c r="D20" s="32" t="s">
        <v>153</v>
      </c>
      <c r="E20" s="32"/>
      <c r="F20" s="83">
        <f>SUM(G22:G28)</f>
        <v>18000</v>
      </c>
      <c r="G20" s="33"/>
    </row>
    <row r="21" spans="1:7" s="64" customFormat="1" x14ac:dyDescent="0.2">
      <c r="A21" s="75"/>
      <c r="B21" s="75"/>
      <c r="C21" s="132"/>
      <c r="D21" s="84" t="s">
        <v>642</v>
      </c>
      <c r="E21" s="84"/>
      <c r="F21" s="85"/>
      <c r="G21" s="22"/>
    </row>
    <row r="22" spans="1:7" s="64" customFormat="1" x14ac:dyDescent="0.2">
      <c r="A22" s="71">
        <v>6171</v>
      </c>
      <c r="B22" s="71">
        <v>5136</v>
      </c>
      <c r="C22" s="133">
        <v>20001000000</v>
      </c>
      <c r="D22" s="71" t="s">
        <v>1105</v>
      </c>
      <c r="E22" s="71" t="s">
        <v>5</v>
      </c>
      <c r="F22" s="82"/>
      <c r="G22" s="38">
        <v>6000</v>
      </c>
    </row>
    <row r="23" spans="1:7" s="64" customFormat="1" x14ac:dyDescent="0.2">
      <c r="A23" s="71"/>
      <c r="B23" s="71"/>
      <c r="C23" s="133"/>
      <c r="D23" s="86" t="s">
        <v>644</v>
      </c>
      <c r="E23" s="71"/>
      <c r="F23" s="82"/>
      <c r="G23" s="38"/>
    </row>
    <row r="24" spans="1:7" s="64" customFormat="1" x14ac:dyDescent="0.2">
      <c r="A24" s="71">
        <v>6171</v>
      </c>
      <c r="B24" s="71">
        <v>5166</v>
      </c>
      <c r="C24" s="133">
        <v>20005000000</v>
      </c>
      <c r="D24" s="71" t="s">
        <v>1106</v>
      </c>
      <c r="E24" s="71" t="s">
        <v>5</v>
      </c>
      <c r="F24" s="82"/>
      <c r="G24" s="38">
        <v>1000</v>
      </c>
    </row>
    <row r="25" spans="1:7" s="64" customFormat="1" x14ac:dyDescent="0.2">
      <c r="A25" s="71"/>
      <c r="B25" s="71"/>
      <c r="C25" s="133"/>
      <c r="D25" s="86" t="s">
        <v>663</v>
      </c>
      <c r="E25" s="71"/>
      <c r="F25" s="82"/>
      <c r="G25" s="38"/>
    </row>
    <row r="26" spans="1:7" s="64" customFormat="1" x14ac:dyDescent="0.2">
      <c r="A26" s="71">
        <v>6171</v>
      </c>
      <c r="B26" s="71">
        <v>5173</v>
      </c>
      <c r="C26" s="133">
        <v>20002000000</v>
      </c>
      <c r="D26" s="71" t="s">
        <v>174</v>
      </c>
      <c r="E26" s="71" t="s">
        <v>5</v>
      </c>
      <c r="F26" s="82"/>
      <c r="G26" s="38">
        <v>6000</v>
      </c>
    </row>
    <row r="27" spans="1:7" s="64" customFormat="1" x14ac:dyDescent="0.2">
      <c r="A27" s="71"/>
      <c r="B27" s="71"/>
      <c r="C27" s="133"/>
      <c r="D27" s="86" t="s">
        <v>664</v>
      </c>
      <c r="E27" s="71"/>
      <c r="F27" s="82"/>
      <c r="G27" s="38"/>
    </row>
    <row r="28" spans="1:7" s="64" customFormat="1" x14ac:dyDescent="0.2">
      <c r="A28" s="71">
        <v>6171</v>
      </c>
      <c r="B28" s="71">
        <v>5192</v>
      </c>
      <c r="C28" s="133">
        <v>20031000000</v>
      </c>
      <c r="D28" s="71" t="s">
        <v>175</v>
      </c>
      <c r="E28" s="71" t="s">
        <v>5</v>
      </c>
      <c r="F28" s="82"/>
      <c r="G28" s="38">
        <v>5000</v>
      </c>
    </row>
    <row r="29" spans="1:7" s="64" customFormat="1" x14ac:dyDescent="0.2">
      <c r="D29" s="32" t="s">
        <v>26</v>
      </c>
      <c r="E29" s="32"/>
      <c r="F29" s="83">
        <f>SUM(G30:G30)</f>
        <v>0</v>
      </c>
      <c r="G29" s="33"/>
    </row>
    <row r="30" spans="1:7" s="64" customFormat="1" x14ac:dyDescent="0.2">
      <c r="A30" s="34"/>
      <c r="B30" s="34"/>
      <c r="C30" s="34"/>
      <c r="D30" s="312"/>
      <c r="E30" s="71" t="s">
        <v>5</v>
      </c>
      <c r="F30" s="82"/>
      <c r="G30" s="77">
        <v>0</v>
      </c>
    </row>
    <row r="31" spans="1:7" s="64" customFormat="1" x14ac:dyDescent="0.2">
      <c r="D31" s="148" t="s">
        <v>10</v>
      </c>
      <c r="E31" s="148"/>
      <c r="F31" s="149">
        <f>SUM(G18:G30)</f>
        <v>1817000</v>
      </c>
      <c r="G31" s="150"/>
    </row>
    <row r="32" spans="1:7" s="64" customFormat="1" x14ac:dyDescent="0.2">
      <c r="C32" s="34"/>
      <c r="D32" s="102"/>
      <c r="E32" s="102"/>
      <c r="F32" s="151"/>
      <c r="G32" s="152"/>
    </row>
    <row r="33" spans="1:7" s="64" customFormat="1" ht="15" x14ac:dyDescent="0.2">
      <c r="D33" s="145" t="s">
        <v>14</v>
      </c>
      <c r="E33" s="121"/>
      <c r="F33" s="153">
        <f>SUM(F34:F63)</f>
        <v>8686300</v>
      </c>
      <c r="G33" s="154"/>
    </row>
    <row r="34" spans="1:7" s="64" customFormat="1" x14ac:dyDescent="0.2">
      <c r="D34" s="32" t="s">
        <v>1056</v>
      </c>
      <c r="E34" s="104"/>
      <c r="F34" s="83">
        <f>SUM(G35:G36)</f>
        <v>4928000</v>
      </c>
      <c r="G34" s="147"/>
    </row>
    <row r="35" spans="1:7" s="64" customFormat="1" x14ac:dyDescent="0.2">
      <c r="A35" s="16">
        <v>6171</v>
      </c>
      <c r="B35" s="16">
        <v>5011</v>
      </c>
      <c r="C35" s="16">
        <v>20009000000</v>
      </c>
      <c r="D35" s="72" t="s">
        <v>714</v>
      </c>
      <c r="E35" s="71" t="s">
        <v>13</v>
      </c>
      <c r="F35" s="82"/>
      <c r="G35" s="77">
        <v>3666000</v>
      </c>
    </row>
    <row r="36" spans="1:7" s="64" customFormat="1" ht="21" customHeight="1" x14ac:dyDescent="0.2">
      <c r="A36" s="16">
        <v>6171</v>
      </c>
      <c r="B36" s="321" t="s">
        <v>1221</v>
      </c>
      <c r="C36" s="322" t="s">
        <v>1222</v>
      </c>
      <c r="D36" s="72" t="s">
        <v>715</v>
      </c>
      <c r="E36" s="71" t="s">
        <v>13</v>
      </c>
      <c r="F36" s="82"/>
      <c r="G36" s="77">
        <v>1262000</v>
      </c>
    </row>
    <row r="37" spans="1:7" s="64" customFormat="1" x14ac:dyDescent="0.2">
      <c r="A37" s="76" t="s">
        <v>79</v>
      </c>
      <c r="B37" s="76" t="s">
        <v>80</v>
      </c>
      <c r="C37" s="135" t="s">
        <v>81</v>
      </c>
      <c r="D37" s="32" t="s">
        <v>153</v>
      </c>
      <c r="E37" s="32"/>
      <c r="F37" s="83">
        <f>SUM(G39:G57)</f>
        <v>3058300</v>
      </c>
      <c r="G37" s="33"/>
    </row>
    <row r="38" spans="1:7" s="64" customFormat="1" x14ac:dyDescent="0.2">
      <c r="A38" s="76"/>
      <c r="B38" s="76"/>
      <c r="C38" s="135"/>
      <c r="D38" s="87" t="s">
        <v>642</v>
      </c>
      <c r="E38" s="84"/>
      <c r="F38" s="85"/>
      <c r="G38" s="22"/>
    </row>
    <row r="39" spans="1:7" s="64" customFormat="1" x14ac:dyDescent="0.2">
      <c r="A39" s="72">
        <v>6171</v>
      </c>
      <c r="B39" s="72">
        <v>5136</v>
      </c>
      <c r="C39" s="136">
        <v>20001000000</v>
      </c>
      <c r="D39" s="72" t="s">
        <v>1105</v>
      </c>
      <c r="E39" s="72" t="s">
        <v>15</v>
      </c>
      <c r="F39" s="82"/>
      <c r="G39" s="74">
        <v>2000</v>
      </c>
    </row>
    <row r="40" spans="1:7" s="64" customFormat="1" x14ac:dyDescent="0.2">
      <c r="A40" s="72">
        <v>6171</v>
      </c>
      <c r="B40" s="72">
        <v>5139</v>
      </c>
      <c r="C40" s="136">
        <v>20004000000</v>
      </c>
      <c r="D40" s="72" t="s">
        <v>2</v>
      </c>
      <c r="E40" s="72" t="s">
        <v>15</v>
      </c>
      <c r="F40" s="82"/>
      <c r="G40" s="74">
        <v>100000</v>
      </c>
    </row>
    <row r="41" spans="1:7" s="64" customFormat="1" x14ac:dyDescent="0.2">
      <c r="A41" s="72"/>
      <c r="B41" s="72"/>
      <c r="C41" s="136"/>
      <c r="D41" s="87" t="s">
        <v>644</v>
      </c>
      <c r="E41" s="72"/>
      <c r="F41" s="82"/>
      <c r="G41" s="74"/>
    </row>
    <row r="42" spans="1:7" s="64" customFormat="1" x14ac:dyDescent="0.2">
      <c r="A42" s="72">
        <v>6171</v>
      </c>
      <c r="B42" s="72">
        <v>5166</v>
      </c>
      <c r="C42" s="136">
        <v>20005000000</v>
      </c>
      <c r="D42" s="72" t="s">
        <v>1107</v>
      </c>
      <c r="E42" s="72" t="s">
        <v>15</v>
      </c>
      <c r="F42" s="82"/>
      <c r="G42" s="74">
        <v>40000</v>
      </c>
    </row>
    <row r="43" spans="1:7" s="64" customFormat="1" x14ac:dyDescent="0.2">
      <c r="A43" s="72">
        <v>6171</v>
      </c>
      <c r="B43" s="72">
        <v>5169</v>
      </c>
      <c r="C43" s="136">
        <v>20006000000</v>
      </c>
      <c r="D43" s="72" t="s">
        <v>52</v>
      </c>
      <c r="E43" s="72" t="s">
        <v>15</v>
      </c>
      <c r="F43" s="82"/>
      <c r="G43" s="74">
        <v>100000</v>
      </c>
    </row>
    <row r="44" spans="1:7" s="64" customFormat="1" x14ac:dyDescent="0.2">
      <c r="A44" s="71">
        <v>6171</v>
      </c>
      <c r="B44" s="71">
        <v>5169</v>
      </c>
      <c r="C44" s="133">
        <v>20297000000</v>
      </c>
      <c r="D44" s="72" t="s">
        <v>1160</v>
      </c>
      <c r="E44" s="72" t="s">
        <v>15</v>
      </c>
      <c r="F44" s="82"/>
      <c r="G44" s="74">
        <v>36300</v>
      </c>
    </row>
    <row r="45" spans="1:7" s="64" customFormat="1" x14ac:dyDescent="0.2">
      <c r="A45" s="72">
        <v>6171</v>
      </c>
      <c r="B45" s="72">
        <v>5175</v>
      </c>
      <c r="C45" s="136">
        <v>20008000000</v>
      </c>
      <c r="D45" s="72" t="s">
        <v>178</v>
      </c>
      <c r="E45" s="72" t="s">
        <v>15</v>
      </c>
      <c r="F45" s="82"/>
      <c r="G45" s="74">
        <v>500000</v>
      </c>
    </row>
    <row r="46" spans="1:7" s="64" customFormat="1" x14ac:dyDescent="0.2">
      <c r="A46" s="72">
        <v>2143</v>
      </c>
      <c r="B46" s="72">
        <v>5169</v>
      </c>
      <c r="C46" s="136">
        <v>20034000000</v>
      </c>
      <c r="D46" s="72" t="s">
        <v>180</v>
      </c>
      <c r="E46" s="72" t="s">
        <v>15</v>
      </c>
      <c r="F46" s="82"/>
      <c r="G46" s="74">
        <v>10000</v>
      </c>
    </row>
    <row r="47" spans="1:7" s="64" customFormat="1" x14ac:dyDescent="0.2">
      <c r="A47" s="72">
        <v>6171</v>
      </c>
      <c r="B47" s="72">
        <v>5169</v>
      </c>
      <c r="C47" s="136">
        <v>20035000000</v>
      </c>
      <c r="D47" s="72" t="s">
        <v>181</v>
      </c>
      <c r="E47" s="72" t="s">
        <v>15</v>
      </c>
      <c r="F47" s="82"/>
      <c r="G47" s="74">
        <v>30000</v>
      </c>
    </row>
    <row r="48" spans="1:7" s="64" customFormat="1" x14ac:dyDescent="0.2">
      <c r="A48" s="72">
        <v>2143</v>
      </c>
      <c r="B48" s="72">
        <v>5169</v>
      </c>
      <c r="C48" s="136">
        <v>20036000000</v>
      </c>
      <c r="D48" s="72" t="s">
        <v>182</v>
      </c>
      <c r="E48" s="72" t="s">
        <v>15</v>
      </c>
      <c r="F48" s="82"/>
      <c r="G48" s="74">
        <v>40000</v>
      </c>
    </row>
    <row r="49" spans="1:7" s="64" customFormat="1" x14ac:dyDescent="0.2">
      <c r="A49" s="72">
        <v>6171</v>
      </c>
      <c r="B49" s="72">
        <v>5169</v>
      </c>
      <c r="C49" s="136">
        <v>20037000000</v>
      </c>
      <c r="D49" s="72" t="s">
        <v>183</v>
      </c>
      <c r="E49" s="72" t="s">
        <v>15</v>
      </c>
      <c r="F49" s="82"/>
      <c r="G49" s="74">
        <v>160000</v>
      </c>
    </row>
    <row r="50" spans="1:7" s="64" customFormat="1" x14ac:dyDescent="0.2">
      <c r="A50" s="72">
        <v>2143</v>
      </c>
      <c r="B50" s="72">
        <v>5169</v>
      </c>
      <c r="C50" s="136">
        <v>20038000000</v>
      </c>
      <c r="D50" s="72" t="s">
        <v>184</v>
      </c>
      <c r="E50" s="72" t="s">
        <v>15</v>
      </c>
      <c r="F50" s="82"/>
      <c r="G50" s="74">
        <v>50000</v>
      </c>
    </row>
    <row r="51" spans="1:7" s="64" customFormat="1" x14ac:dyDescent="0.2">
      <c r="A51" s="72">
        <v>6171</v>
      </c>
      <c r="B51" s="72">
        <v>5169</v>
      </c>
      <c r="C51" s="136">
        <v>20039000000</v>
      </c>
      <c r="D51" s="72" t="s">
        <v>185</v>
      </c>
      <c r="E51" s="72" t="s">
        <v>15</v>
      </c>
      <c r="F51" s="82"/>
      <c r="G51" s="74">
        <v>250000</v>
      </c>
    </row>
    <row r="52" spans="1:7" s="64" customFormat="1" x14ac:dyDescent="0.2">
      <c r="A52" s="71">
        <v>3349</v>
      </c>
      <c r="B52" s="71">
        <v>5169</v>
      </c>
      <c r="C52" s="133">
        <v>20304000000</v>
      </c>
      <c r="D52" s="72" t="s">
        <v>699</v>
      </c>
      <c r="E52" s="72" t="s">
        <v>15</v>
      </c>
      <c r="F52" s="82"/>
      <c r="G52" s="93">
        <v>1600000</v>
      </c>
    </row>
    <row r="53" spans="1:7" s="64" customFormat="1" x14ac:dyDescent="0.2">
      <c r="A53" s="72"/>
      <c r="B53" s="72"/>
      <c r="C53" s="136"/>
      <c r="D53" s="86" t="s">
        <v>663</v>
      </c>
      <c r="E53" s="72"/>
      <c r="F53" s="82"/>
      <c r="G53" s="74"/>
    </row>
    <row r="54" spans="1:7" s="64" customFormat="1" x14ac:dyDescent="0.2">
      <c r="A54" s="72">
        <v>6171</v>
      </c>
      <c r="B54" s="72">
        <v>5173</v>
      </c>
      <c r="C54" s="136">
        <v>20002000000</v>
      </c>
      <c r="D54" s="72" t="s">
        <v>1</v>
      </c>
      <c r="E54" s="72" t="s">
        <v>15</v>
      </c>
      <c r="F54" s="82"/>
      <c r="G54" s="74">
        <v>40000</v>
      </c>
    </row>
    <row r="55" spans="1:7" s="64" customFormat="1" x14ac:dyDescent="0.2">
      <c r="A55" s="72">
        <v>6112</v>
      </c>
      <c r="B55" s="72">
        <v>5173</v>
      </c>
      <c r="C55" s="136">
        <v>20002000000</v>
      </c>
      <c r="D55" s="72" t="s">
        <v>1</v>
      </c>
      <c r="E55" s="72" t="s">
        <v>15</v>
      </c>
      <c r="F55" s="82"/>
      <c r="G55" s="74">
        <v>40000</v>
      </c>
    </row>
    <row r="56" spans="1:7" s="64" customFormat="1" x14ac:dyDescent="0.2">
      <c r="A56" s="72"/>
      <c r="B56" s="72"/>
      <c r="C56" s="136"/>
      <c r="D56" s="87" t="s">
        <v>665</v>
      </c>
      <c r="E56" s="72"/>
      <c r="F56" s="82"/>
      <c r="G56" s="74"/>
    </row>
    <row r="57" spans="1:7" s="64" customFormat="1" x14ac:dyDescent="0.2">
      <c r="A57" s="72">
        <v>6171</v>
      </c>
      <c r="B57" s="72">
        <v>5194</v>
      </c>
      <c r="C57" s="136">
        <v>20040000000</v>
      </c>
      <c r="D57" s="72" t="s">
        <v>186</v>
      </c>
      <c r="E57" s="72" t="s">
        <v>15</v>
      </c>
      <c r="F57" s="82"/>
      <c r="G57" s="74">
        <v>60000</v>
      </c>
    </row>
    <row r="58" spans="1:7" s="64" customFormat="1" x14ac:dyDescent="0.2">
      <c r="D58" s="32" t="s">
        <v>26</v>
      </c>
      <c r="E58" s="32"/>
      <c r="F58" s="83">
        <f>SUM(G59)</f>
        <v>0</v>
      </c>
      <c r="G58" s="33"/>
    </row>
    <row r="59" spans="1:7" s="64" customFormat="1" x14ac:dyDescent="0.2">
      <c r="A59" s="16"/>
      <c r="B59" s="16"/>
      <c r="C59" s="134"/>
      <c r="D59" s="72"/>
      <c r="E59" s="72" t="s">
        <v>15</v>
      </c>
      <c r="F59" s="82"/>
      <c r="G59" s="77">
        <v>0</v>
      </c>
    </row>
    <row r="60" spans="1:7" s="64" customFormat="1" x14ac:dyDescent="0.2">
      <c r="D60" s="32" t="s">
        <v>9</v>
      </c>
      <c r="E60" s="32"/>
      <c r="F60" s="83">
        <f>SUM(G61)</f>
        <v>100000</v>
      </c>
      <c r="G60" s="33"/>
    </row>
    <row r="61" spans="1:7" s="64" customFormat="1" x14ac:dyDescent="0.2">
      <c r="A61" s="72">
        <v>3311</v>
      </c>
      <c r="B61" s="72">
        <v>5222</v>
      </c>
      <c r="C61" s="136">
        <v>20025000000</v>
      </c>
      <c r="D61" s="72" t="s">
        <v>179</v>
      </c>
      <c r="E61" s="72" t="s">
        <v>15</v>
      </c>
      <c r="F61" s="82"/>
      <c r="G61" s="74">
        <v>100000</v>
      </c>
    </row>
    <row r="62" spans="1:7" s="64" customFormat="1" x14ac:dyDescent="0.2">
      <c r="D62" s="32" t="s">
        <v>8</v>
      </c>
      <c r="E62" s="32"/>
      <c r="F62" s="83">
        <f>SUM(G63)</f>
        <v>600000</v>
      </c>
      <c r="G62" s="33"/>
    </row>
    <row r="63" spans="1:7" s="64" customFormat="1" x14ac:dyDescent="0.2">
      <c r="A63" s="72">
        <v>6409</v>
      </c>
      <c r="B63" s="72">
        <v>5901</v>
      </c>
      <c r="C63" s="136">
        <v>20192000000</v>
      </c>
      <c r="D63" s="72" t="s">
        <v>1199</v>
      </c>
      <c r="E63" s="72" t="s">
        <v>15</v>
      </c>
      <c r="F63" s="82"/>
      <c r="G63" s="74">
        <v>600000</v>
      </c>
    </row>
    <row r="64" spans="1:7" s="64" customFormat="1" x14ac:dyDescent="0.2">
      <c r="D64" s="148" t="s">
        <v>16</v>
      </c>
      <c r="E64" s="148"/>
      <c r="F64" s="149">
        <f>SUM(G35:G63)</f>
        <v>8686300</v>
      </c>
      <c r="G64" s="150"/>
    </row>
    <row r="65" spans="1:7" s="64" customFormat="1" x14ac:dyDescent="0.2">
      <c r="D65" s="84"/>
      <c r="E65" s="84"/>
      <c r="F65" s="85"/>
      <c r="G65" s="155"/>
    </row>
    <row r="66" spans="1:7" s="64" customFormat="1" ht="15" x14ac:dyDescent="0.2">
      <c r="D66" s="145" t="s">
        <v>176</v>
      </c>
      <c r="E66" s="121"/>
      <c r="F66" s="153">
        <f>SUM(F67:F83)</f>
        <v>5022880</v>
      </c>
      <c r="G66" s="154"/>
    </row>
    <row r="67" spans="1:7" s="64" customFormat="1" x14ac:dyDescent="0.2">
      <c r="D67" s="32" t="s">
        <v>1056</v>
      </c>
      <c r="E67" s="104"/>
      <c r="F67" s="83">
        <f>SUM(G68:G69)</f>
        <v>4190880</v>
      </c>
      <c r="G67" s="147"/>
    </row>
    <row r="68" spans="1:7" s="64" customFormat="1" x14ac:dyDescent="0.2">
      <c r="A68" s="16">
        <v>6171</v>
      </c>
      <c r="B68" s="16">
        <v>5011</v>
      </c>
      <c r="C68" s="16">
        <v>20009000000</v>
      </c>
      <c r="D68" s="72" t="s">
        <v>1057</v>
      </c>
      <c r="E68" s="71" t="s">
        <v>13</v>
      </c>
      <c r="F68" s="82"/>
      <c r="G68" s="77">
        <v>3117000</v>
      </c>
    </row>
    <row r="69" spans="1:7" s="64" customFormat="1" ht="24" customHeight="1" x14ac:dyDescent="0.2">
      <c r="A69" s="16">
        <v>6171</v>
      </c>
      <c r="B69" s="321" t="s">
        <v>1221</v>
      </c>
      <c r="C69" s="322" t="s">
        <v>1222</v>
      </c>
      <c r="D69" s="72" t="s">
        <v>715</v>
      </c>
      <c r="E69" s="71" t="s">
        <v>13</v>
      </c>
      <c r="F69" s="82"/>
      <c r="G69" s="77">
        <v>1073880</v>
      </c>
    </row>
    <row r="70" spans="1:7" s="64" customFormat="1" x14ac:dyDescent="0.2">
      <c r="A70" s="76" t="s">
        <v>79</v>
      </c>
      <c r="B70" s="76" t="s">
        <v>80</v>
      </c>
      <c r="C70" s="135" t="s">
        <v>81</v>
      </c>
      <c r="D70" s="32" t="s">
        <v>153</v>
      </c>
      <c r="E70" s="32"/>
      <c r="F70" s="83">
        <f>SUM(G72:G81)</f>
        <v>832000</v>
      </c>
      <c r="G70" s="33"/>
    </row>
    <row r="71" spans="1:7" s="64" customFormat="1" x14ac:dyDescent="0.2">
      <c r="A71" s="76"/>
      <c r="B71" s="76"/>
      <c r="C71" s="135"/>
      <c r="D71" s="84" t="s">
        <v>642</v>
      </c>
      <c r="E71" s="84"/>
      <c r="F71" s="85"/>
      <c r="G71" s="22"/>
    </row>
    <row r="72" spans="1:7" s="64" customFormat="1" x14ac:dyDescent="0.2">
      <c r="A72" s="71">
        <v>6171</v>
      </c>
      <c r="B72" s="71">
        <v>5136</v>
      </c>
      <c r="C72" s="133">
        <v>20001000000</v>
      </c>
      <c r="D72" s="71" t="s">
        <v>1105</v>
      </c>
      <c r="E72" s="72" t="s">
        <v>177</v>
      </c>
      <c r="F72" s="82"/>
      <c r="G72" s="74">
        <v>12000</v>
      </c>
    </row>
    <row r="73" spans="1:7" s="64" customFormat="1" x14ac:dyDescent="0.2">
      <c r="A73" s="71"/>
      <c r="B73" s="71"/>
      <c r="C73" s="133"/>
      <c r="D73" s="87" t="s">
        <v>644</v>
      </c>
      <c r="E73" s="72"/>
      <c r="F73" s="82"/>
      <c r="G73" s="74"/>
    </row>
    <row r="74" spans="1:7" s="64" customFormat="1" x14ac:dyDescent="0.2">
      <c r="A74" s="71">
        <v>6171</v>
      </c>
      <c r="B74" s="71">
        <v>5166</v>
      </c>
      <c r="C74" s="133">
        <v>20005000000</v>
      </c>
      <c r="D74" s="71" t="s">
        <v>3</v>
      </c>
      <c r="E74" s="72" t="s">
        <v>177</v>
      </c>
      <c r="F74" s="82"/>
      <c r="G74" s="74">
        <v>550000</v>
      </c>
    </row>
    <row r="75" spans="1:7" s="64" customFormat="1" x14ac:dyDescent="0.2">
      <c r="A75" s="71">
        <v>6171</v>
      </c>
      <c r="B75" s="71">
        <v>5169</v>
      </c>
      <c r="C75" s="133">
        <v>20041000000</v>
      </c>
      <c r="D75" s="71" t="s">
        <v>218</v>
      </c>
      <c r="E75" s="72" t="s">
        <v>177</v>
      </c>
      <c r="F75" s="82"/>
      <c r="G75" s="74">
        <v>5000</v>
      </c>
    </row>
    <row r="76" spans="1:7" s="64" customFormat="1" x14ac:dyDescent="0.2">
      <c r="A76" s="71"/>
      <c r="B76" s="71"/>
      <c r="C76" s="133"/>
      <c r="D76" s="86" t="s">
        <v>663</v>
      </c>
      <c r="E76" s="72"/>
      <c r="F76" s="82"/>
      <c r="G76" s="74"/>
    </row>
    <row r="77" spans="1:7" s="64" customFormat="1" x14ac:dyDescent="0.2">
      <c r="A77" s="71">
        <v>6171</v>
      </c>
      <c r="B77" s="71">
        <v>5173</v>
      </c>
      <c r="C77" s="133">
        <v>20002000000</v>
      </c>
      <c r="D77" s="71" t="s">
        <v>1</v>
      </c>
      <c r="E77" s="72" t="s">
        <v>177</v>
      </c>
      <c r="F77" s="82"/>
      <c r="G77" s="74">
        <v>5000</v>
      </c>
    </row>
    <row r="78" spans="1:7" s="64" customFormat="1" x14ac:dyDescent="0.2">
      <c r="A78" s="71"/>
      <c r="B78" s="71"/>
      <c r="C78" s="133"/>
      <c r="D78" s="86" t="s">
        <v>666</v>
      </c>
      <c r="E78" s="72"/>
      <c r="F78" s="82"/>
      <c r="G78" s="74"/>
    </row>
    <row r="79" spans="1:7" s="64" customFormat="1" x14ac:dyDescent="0.2">
      <c r="A79" s="71">
        <v>6171</v>
      </c>
      <c r="B79" s="71">
        <v>5192</v>
      </c>
      <c r="C79" s="133">
        <v>20042000000</v>
      </c>
      <c r="D79" s="71" t="s">
        <v>219</v>
      </c>
      <c r="E79" s="72" t="s">
        <v>177</v>
      </c>
      <c r="F79" s="82"/>
      <c r="G79" s="74">
        <v>250000</v>
      </c>
    </row>
    <row r="80" spans="1:7" s="64" customFormat="1" x14ac:dyDescent="0.2">
      <c r="A80" s="71"/>
      <c r="B80" s="71"/>
      <c r="C80" s="133"/>
      <c r="D80" s="86" t="s">
        <v>646</v>
      </c>
      <c r="E80" s="72"/>
      <c r="F80" s="82"/>
      <c r="G80" s="74"/>
    </row>
    <row r="81" spans="1:7" s="64" customFormat="1" x14ac:dyDescent="0.2">
      <c r="A81" s="71">
        <v>6171</v>
      </c>
      <c r="B81" s="71">
        <v>5361</v>
      </c>
      <c r="C81" s="133">
        <v>20043000000</v>
      </c>
      <c r="D81" s="71" t="s">
        <v>220</v>
      </c>
      <c r="E81" s="72" t="s">
        <v>177</v>
      </c>
      <c r="F81" s="82"/>
      <c r="G81" s="74">
        <v>10000</v>
      </c>
    </row>
    <row r="82" spans="1:7" s="64" customFormat="1" x14ac:dyDescent="0.2">
      <c r="D82" s="32" t="s">
        <v>26</v>
      </c>
      <c r="E82" s="32"/>
      <c r="F82" s="83">
        <f>SUM(G83)</f>
        <v>0</v>
      </c>
      <c r="G82" s="33"/>
    </row>
    <row r="83" spans="1:7" s="64" customFormat="1" x14ac:dyDescent="0.2">
      <c r="D83" s="72"/>
      <c r="E83" s="72" t="s">
        <v>177</v>
      </c>
      <c r="F83" s="82"/>
      <c r="G83" s="77">
        <v>0</v>
      </c>
    </row>
    <row r="84" spans="1:7" s="64" customFormat="1" x14ac:dyDescent="0.2">
      <c r="D84" s="148" t="s">
        <v>667</v>
      </c>
      <c r="E84" s="148"/>
      <c r="F84" s="156">
        <f>SUM(G68:G83)</f>
        <v>5022880</v>
      </c>
      <c r="G84" s="157"/>
    </row>
    <row r="85" spans="1:7" s="64" customFormat="1" x14ac:dyDescent="0.2">
      <c r="D85" s="84"/>
      <c r="E85" s="84"/>
      <c r="F85" s="85"/>
      <c r="G85" s="155"/>
    </row>
    <row r="86" spans="1:7" s="64" customFormat="1" ht="15" x14ac:dyDescent="0.2">
      <c r="A86" s="18"/>
      <c r="B86" s="18"/>
      <c r="C86" s="18"/>
      <c r="D86" s="145" t="s">
        <v>49</v>
      </c>
      <c r="E86" s="121"/>
      <c r="F86" s="153">
        <f>SUM(F87:F159)</f>
        <v>40643966</v>
      </c>
      <c r="G86" s="154"/>
    </row>
    <row r="87" spans="1:7" s="64" customFormat="1" x14ac:dyDescent="0.2">
      <c r="A87" s="18"/>
      <c r="B87" s="18"/>
      <c r="C87" s="18"/>
      <c r="D87" s="32" t="s">
        <v>1056</v>
      </c>
      <c r="E87" s="104"/>
      <c r="F87" s="83">
        <f>SUM(G88:G89)</f>
        <v>11800000</v>
      </c>
      <c r="G87" s="147"/>
    </row>
    <row r="88" spans="1:7" s="64" customFormat="1" x14ac:dyDescent="0.2">
      <c r="A88" s="16">
        <v>6171</v>
      </c>
      <c r="B88" s="16">
        <v>5011</v>
      </c>
      <c r="C88" s="16">
        <v>20009000000</v>
      </c>
      <c r="D88" s="72" t="s">
        <v>1057</v>
      </c>
      <c r="E88" s="71" t="s">
        <v>13</v>
      </c>
      <c r="F88" s="82"/>
      <c r="G88" s="77">
        <v>8778000</v>
      </c>
    </row>
    <row r="89" spans="1:7" s="64" customFormat="1" ht="21.75" customHeight="1" x14ac:dyDescent="0.2">
      <c r="A89" s="16">
        <v>6171</v>
      </c>
      <c r="B89" s="321" t="s">
        <v>1221</v>
      </c>
      <c r="C89" s="322" t="s">
        <v>1222</v>
      </c>
      <c r="D89" s="72" t="s">
        <v>715</v>
      </c>
      <c r="E89" s="71" t="s">
        <v>13</v>
      </c>
      <c r="F89" s="82"/>
      <c r="G89" s="77">
        <v>3022000</v>
      </c>
    </row>
    <row r="90" spans="1:7" s="64" customFormat="1" x14ac:dyDescent="0.2">
      <c r="A90" s="75" t="s">
        <v>79</v>
      </c>
      <c r="B90" s="75" t="s">
        <v>80</v>
      </c>
      <c r="C90" s="132" t="s">
        <v>81</v>
      </c>
      <c r="D90" s="32" t="s">
        <v>153</v>
      </c>
      <c r="E90" s="32"/>
      <c r="F90" s="83">
        <f>SUM(G92:G155)</f>
        <v>22603019</v>
      </c>
      <c r="G90" s="33"/>
    </row>
    <row r="91" spans="1:7" s="64" customFormat="1" x14ac:dyDescent="0.2">
      <c r="A91" s="75"/>
      <c r="B91" s="75"/>
      <c r="C91" s="132"/>
      <c r="D91" s="84" t="s">
        <v>642</v>
      </c>
      <c r="E91" s="88"/>
      <c r="F91" s="89"/>
      <c r="G91" s="90"/>
    </row>
    <row r="92" spans="1:7" s="64" customFormat="1" x14ac:dyDescent="0.2">
      <c r="A92" s="71">
        <v>6171</v>
      </c>
      <c r="B92" s="71">
        <v>5136</v>
      </c>
      <c r="C92" s="133">
        <v>20001000000</v>
      </c>
      <c r="D92" s="71" t="s">
        <v>1105</v>
      </c>
      <c r="E92" s="72" t="s">
        <v>668</v>
      </c>
      <c r="F92" s="82"/>
      <c r="G92" s="61">
        <f>1300000/100</f>
        <v>13000</v>
      </c>
    </row>
    <row r="93" spans="1:7" s="64" customFormat="1" x14ac:dyDescent="0.2">
      <c r="A93" s="71">
        <v>6171</v>
      </c>
      <c r="B93" s="71">
        <v>5136</v>
      </c>
      <c r="C93" s="133">
        <v>20001000000</v>
      </c>
      <c r="D93" s="71" t="s">
        <v>1105</v>
      </c>
      <c r="E93" s="72" t="s">
        <v>669</v>
      </c>
      <c r="F93" s="82"/>
      <c r="G93" s="52">
        <f>300000/100</f>
        <v>3000</v>
      </c>
    </row>
    <row r="94" spans="1:7" s="64" customFormat="1" x14ac:dyDescent="0.2">
      <c r="A94" s="71">
        <v>6171</v>
      </c>
      <c r="B94" s="71">
        <v>5136</v>
      </c>
      <c r="C94" s="133">
        <v>20001000000</v>
      </c>
      <c r="D94" s="71" t="s">
        <v>1105</v>
      </c>
      <c r="E94" s="72" t="s">
        <v>670</v>
      </c>
      <c r="F94" s="82"/>
      <c r="G94" s="61">
        <f>560000/100</f>
        <v>5600</v>
      </c>
    </row>
    <row r="95" spans="1:7" s="64" customFormat="1" x14ac:dyDescent="0.2">
      <c r="A95" s="71">
        <v>6171</v>
      </c>
      <c r="B95" s="71">
        <v>5139</v>
      </c>
      <c r="C95" s="133">
        <v>20004000000</v>
      </c>
      <c r="D95" s="71" t="s">
        <v>2</v>
      </c>
      <c r="E95" s="72" t="s">
        <v>670</v>
      </c>
      <c r="F95" s="82"/>
      <c r="G95" s="61">
        <f>2500000/100</f>
        <v>25000</v>
      </c>
    </row>
    <row r="96" spans="1:7" s="64" customFormat="1" x14ac:dyDescent="0.2">
      <c r="D96" s="86" t="s">
        <v>671</v>
      </c>
      <c r="E96" s="71"/>
      <c r="F96" s="91"/>
      <c r="G96" s="16"/>
    </row>
    <row r="97" spans="1:7" s="64" customFormat="1" x14ac:dyDescent="0.2">
      <c r="A97" s="71">
        <v>6310</v>
      </c>
      <c r="B97" s="71">
        <v>5141</v>
      </c>
      <c r="C97" s="133">
        <v>20145000000</v>
      </c>
      <c r="D97" s="71" t="s">
        <v>58</v>
      </c>
      <c r="E97" s="72" t="s">
        <v>668</v>
      </c>
      <c r="F97" s="82"/>
      <c r="G97" s="61">
        <f>5600000/100</f>
        <v>56000</v>
      </c>
    </row>
    <row r="98" spans="1:7" s="64" customFormat="1" x14ac:dyDescent="0.2">
      <c r="A98" s="71"/>
      <c r="B98" s="71"/>
      <c r="C98" s="133"/>
      <c r="D98" s="86" t="s">
        <v>644</v>
      </c>
      <c r="E98" s="72"/>
      <c r="F98" s="82"/>
      <c r="G98" s="61"/>
    </row>
    <row r="99" spans="1:7" s="64" customFormat="1" x14ac:dyDescent="0.2">
      <c r="A99" s="71">
        <v>6171</v>
      </c>
      <c r="B99" s="71">
        <v>5166</v>
      </c>
      <c r="C99" s="133">
        <v>20005000000</v>
      </c>
      <c r="D99" s="71" t="s">
        <v>1107</v>
      </c>
      <c r="E99" s="72" t="s">
        <v>668</v>
      </c>
      <c r="F99" s="82"/>
      <c r="G99" s="61">
        <f>9200000/100</f>
        <v>92000</v>
      </c>
    </row>
    <row r="100" spans="1:7" s="64" customFormat="1" x14ac:dyDescent="0.2">
      <c r="A100" s="71">
        <v>6171</v>
      </c>
      <c r="B100" s="71">
        <v>5169</v>
      </c>
      <c r="C100" s="133">
        <v>20006000000</v>
      </c>
      <c r="D100" s="71" t="s">
        <v>52</v>
      </c>
      <c r="E100" s="72" t="s">
        <v>668</v>
      </c>
      <c r="F100" s="82"/>
      <c r="G100" s="61">
        <f>5000000/100</f>
        <v>50000</v>
      </c>
    </row>
    <row r="101" spans="1:7" s="64" customFormat="1" x14ac:dyDescent="0.2">
      <c r="A101" s="71">
        <v>6171</v>
      </c>
      <c r="B101" s="71">
        <v>5161</v>
      </c>
      <c r="C101" s="133">
        <v>20023000000</v>
      </c>
      <c r="D101" s="71" t="s">
        <v>53</v>
      </c>
      <c r="E101" s="72" t="s">
        <v>668</v>
      </c>
      <c r="F101" s="82"/>
      <c r="G101" s="61">
        <f>500000/100</f>
        <v>5000</v>
      </c>
    </row>
    <row r="102" spans="1:7" s="64" customFormat="1" x14ac:dyDescent="0.2">
      <c r="A102" s="71">
        <v>6171</v>
      </c>
      <c r="B102" s="71">
        <v>5166</v>
      </c>
      <c r="C102" s="133">
        <v>20005000000</v>
      </c>
      <c r="D102" s="71" t="s">
        <v>1107</v>
      </c>
      <c r="E102" s="72" t="s">
        <v>669</v>
      </c>
      <c r="F102" s="82"/>
      <c r="G102" s="52">
        <v>1200000</v>
      </c>
    </row>
    <row r="103" spans="1:7" s="64" customFormat="1" x14ac:dyDescent="0.2">
      <c r="A103" s="71">
        <v>6171</v>
      </c>
      <c r="B103" s="71">
        <v>5166</v>
      </c>
      <c r="C103" s="133">
        <v>20208000000</v>
      </c>
      <c r="D103" s="71" t="s">
        <v>1109</v>
      </c>
      <c r="E103" s="72" t="s">
        <v>669</v>
      </c>
      <c r="F103" s="82"/>
      <c r="G103" s="52">
        <v>100000</v>
      </c>
    </row>
    <row r="104" spans="1:7" s="64" customFormat="1" x14ac:dyDescent="0.2">
      <c r="A104" s="71">
        <v>6171</v>
      </c>
      <c r="B104" s="71">
        <v>5169</v>
      </c>
      <c r="C104" s="133">
        <v>20209000000</v>
      </c>
      <c r="D104" s="71" t="s">
        <v>1110</v>
      </c>
      <c r="E104" s="72" t="s">
        <v>669</v>
      </c>
      <c r="F104" s="82"/>
      <c r="G104" s="61">
        <f>50000000/100</f>
        <v>500000</v>
      </c>
    </row>
    <row r="105" spans="1:7" s="64" customFormat="1" x14ac:dyDescent="0.2">
      <c r="A105" s="71">
        <v>6171</v>
      </c>
      <c r="B105" s="71">
        <v>5166</v>
      </c>
      <c r="C105" s="133">
        <v>20005000000</v>
      </c>
      <c r="D105" s="71" t="s">
        <v>1107</v>
      </c>
      <c r="E105" s="72" t="s">
        <v>670</v>
      </c>
      <c r="F105" s="82"/>
      <c r="G105" s="61">
        <f>240000/100</f>
        <v>2400</v>
      </c>
    </row>
    <row r="106" spans="1:7" s="64" customFormat="1" x14ac:dyDescent="0.2">
      <c r="A106" s="71"/>
      <c r="B106" s="71"/>
      <c r="C106" s="133"/>
      <c r="D106" s="86" t="s">
        <v>672</v>
      </c>
      <c r="E106" s="72"/>
      <c r="F106" s="82"/>
      <c r="G106" s="61"/>
    </row>
    <row r="107" spans="1:7" s="64" customFormat="1" x14ac:dyDescent="0.2">
      <c r="A107" s="71">
        <v>6171</v>
      </c>
      <c r="B107" s="71">
        <v>5163</v>
      </c>
      <c r="C107" s="133">
        <v>20146000000</v>
      </c>
      <c r="D107" s="71" t="s">
        <v>59</v>
      </c>
      <c r="E107" s="72" t="s">
        <v>668</v>
      </c>
      <c r="F107" s="82"/>
      <c r="G107" s="61">
        <v>9300000</v>
      </c>
    </row>
    <row r="108" spans="1:7" s="64" customFormat="1" x14ac:dyDescent="0.2">
      <c r="A108" s="71">
        <v>6310</v>
      </c>
      <c r="B108" s="71">
        <v>5163</v>
      </c>
      <c r="C108" s="133">
        <v>20147000000</v>
      </c>
      <c r="D108" s="71" t="s">
        <v>1068</v>
      </c>
      <c r="E108" s="72" t="s">
        <v>668</v>
      </c>
      <c r="F108" s="82"/>
      <c r="G108" s="61">
        <f>7500000/100</f>
        <v>75000</v>
      </c>
    </row>
    <row r="109" spans="1:7" s="64" customFormat="1" x14ac:dyDescent="0.2">
      <c r="A109" s="71">
        <v>6310</v>
      </c>
      <c r="B109" s="71">
        <v>5163</v>
      </c>
      <c r="C109" s="133">
        <v>20148000000</v>
      </c>
      <c r="D109" s="71" t="s">
        <v>1069</v>
      </c>
      <c r="E109" s="72" t="s">
        <v>668</v>
      </c>
      <c r="F109" s="82"/>
      <c r="G109" s="61">
        <f>1000000/100</f>
        <v>10000</v>
      </c>
    </row>
    <row r="110" spans="1:7" s="64" customFormat="1" x14ac:dyDescent="0.2">
      <c r="A110" s="71">
        <v>6310</v>
      </c>
      <c r="B110" s="71">
        <v>5163</v>
      </c>
      <c r="C110" s="133">
        <v>20149000000</v>
      </c>
      <c r="D110" s="71" t="s">
        <v>1068</v>
      </c>
      <c r="E110" s="72" t="s">
        <v>668</v>
      </c>
      <c r="F110" s="82"/>
      <c r="G110" s="61">
        <f>35000000/100</f>
        <v>350000</v>
      </c>
    </row>
    <row r="111" spans="1:7" s="64" customFormat="1" x14ac:dyDescent="0.2">
      <c r="A111" s="71">
        <v>6310</v>
      </c>
      <c r="B111" s="71">
        <v>5163</v>
      </c>
      <c r="C111" s="133">
        <v>20150000000</v>
      </c>
      <c r="D111" s="71" t="s">
        <v>1070</v>
      </c>
      <c r="E111" s="72" t="s">
        <v>668</v>
      </c>
      <c r="F111" s="82"/>
      <c r="G111" s="61">
        <f>7000000/100</f>
        <v>70000</v>
      </c>
    </row>
    <row r="112" spans="1:7" s="64" customFormat="1" x14ac:dyDescent="0.2">
      <c r="A112" s="71">
        <v>6310</v>
      </c>
      <c r="B112" s="71">
        <v>5163</v>
      </c>
      <c r="C112" s="133">
        <v>20151000000</v>
      </c>
      <c r="D112" s="71" t="s">
        <v>1071</v>
      </c>
      <c r="E112" s="72" t="s">
        <v>668</v>
      </c>
      <c r="F112" s="82"/>
      <c r="G112" s="61">
        <f>6000000/100</f>
        <v>60000</v>
      </c>
    </row>
    <row r="113" spans="1:7" s="64" customFormat="1" x14ac:dyDescent="0.2">
      <c r="A113" s="71">
        <v>6310</v>
      </c>
      <c r="B113" s="71">
        <v>5163</v>
      </c>
      <c r="C113" s="133">
        <v>20152000000</v>
      </c>
      <c r="D113" s="71" t="s">
        <v>1072</v>
      </c>
      <c r="E113" s="72" t="s">
        <v>668</v>
      </c>
      <c r="F113" s="82"/>
      <c r="G113" s="61">
        <f>6000000/100</f>
        <v>60000</v>
      </c>
    </row>
    <row r="114" spans="1:7" s="64" customFormat="1" x14ac:dyDescent="0.2">
      <c r="A114" s="71">
        <v>6310</v>
      </c>
      <c r="B114" s="71">
        <v>5163</v>
      </c>
      <c r="C114" s="133">
        <v>20153000000</v>
      </c>
      <c r="D114" s="71" t="s">
        <v>1073</v>
      </c>
      <c r="E114" s="72" t="s">
        <v>668</v>
      </c>
      <c r="F114" s="82"/>
      <c r="G114" s="61">
        <f>100000/100</f>
        <v>1000</v>
      </c>
    </row>
    <row r="115" spans="1:7" s="64" customFormat="1" x14ac:dyDescent="0.2">
      <c r="A115" s="71">
        <v>6310</v>
      </c>
      <c r="B115" s="71">
        <v>5163</v>
      </c>
      <c r="C115" s="133">
        <v>20154000000</v>
      </c>
      <c r="D115" s="71" t="s">
        <v>60</v>
      </c>
      <c r="E115" s="72" t="s">
        <v>668</v>
      </c>
      <c r="F115" s="82"/>
      <c r="G115" s="61">
        <f>1600000/100</f>
        <v>16000</v>
      </c>
    </row>
    <row r="116" spans="1:7" s="64" customFormat="1" x14ac:dyDescent="0.2">
      <c r="A116" s="71">
        <v>6310</v>
      </c>
      <c r="B116" s="71">
        <v>5163</v>
      </c>
      <c r="C116" s="133">
        <v>20155000000</v>
      </c>
      <c r="D116" s="71" t="s">
        <v>61</v>
      </c>
      <c r="E116" s="72" t="s">
        <v>668</v>
      </c>
      <c r="F116" s="82"/>
      <c r="G116" s="61">
        <f>20000000/100</f>
        <v>200000</v>
      </c>
    </row>
    <row r="117" spans="1:7" s="64" customFormat="1" x14ac:dyDescent="0.2">
      <c r="A117" s="71">
        <v>6310</v>
      </c>
      <c r="B117" s="71">
        <v>5163</v>
      </c>
      <c r="C117" s="133">
        <v>20156000000</v>
      </c>
      <c r="D117" s="71" t="s">
        <v>62</v>
      </c>
      <c r="E117" s="72" t="s">
        <v>668</v>
      </c>
      <c r="F117" s="82"/>
      <c r="G117" s="61">
        <f>500000/100</f>
        <v>5000</v>
      </c>
    </row>
    <row r="118" spans="1:7" s="64" customFormat="1" x14ac:dyDescent="0.2">
      <c r="A118" s="71">
        <v>6310</v>
      </c>
      <c r="B118" s="71">
        <v>5163</v>
      </c>
      <c r="C118" s="133">
        <v>20157000000</v>
      </c>
      <c r="D118" s="71" t="s">
        <v>63</v>
      </c>
      <c r="E118" s="72" t="s">
        <v>668</v>
      </c>
      <c r="F118" s="82"/>
      <c r="G118" s="61">
        <f>50000/100</f>
        <v>500</v>
      </c>
    </row>
    <row r="119" spans="1:7" s="64" customFormat="1" x14ac:dyDescent="0.2">
      <c r="A119" s="71">
        <v>6171</v>
      </c>
      <c r="B119" s="71">
        <v>5163</v>
      </c>
      <c r="C119" s="133">
        <v>20158000000</v>
      </c>
      <c r="D119" s="71" t="s">
        <v>64</v>
      </c>
      <c r="E119" s="72" t="s">
        <v>668</v>
      </c>
      <c r="F119" s="82"/>
      <c r="G119" s="61">
        <f>200000/100</f>
        <v>2000</v>
      </c>
    </row>
    <row r="120" spans="1:7" s="64" customFormat="1" x14ac:dyDescent="0.2">
      <c r="A120" s="71">
        <v>6310</v>
      </c>
      <c r="B120" s="71">
        <v>5163</v>
      </c>
      <c r="C120" s="133">
        <v>20159000000</v>
      </c>
      <c r="D120" s="71" t="s">
        <v>65</v>
      </c>
      <c r="E120" s="72" t="s">
        <v>668</v>
      </c>
      <c r="F120" s="82"/>
      <c r="G120" s="61">
        <f t="shared" ref="G120:G128" si="0">330000/100</f>
        <v>3300</v>
      </c>
    </row>
    <row r="121" spans="1:7" s="64" customFormat="1" x14ac:dyDescent="0.2">
      <c r="A121" s="71">
        <v>6310</v>
      </c>
      <c r="B121" s="71">
        <v>5163</v>
      </c>
      <c r="C121" s="133">
        <v>20160000000</v>
      </c>
      <c r="D121" s="71" t="s">
        <v>1074</v>
      </c>
      <c r="E121" s="72" t="s">
        <v>668</v>
      </c>
      <c r="F121" s="82"/>
      <c r="G121" s="61">
        <f t="shared" si="0"/>
        <v>3300</v>
      </c>
    </row>
    <row r="122" spans="1:7" s="64" customFormat="1" x14ac:dyDescent="0.2">
      <c r="A122" s="71">
        <v>6310</v>
      </c>
      <c r="B122" s="71">
        <v>5163</v>
      </c>
      <c r="C122" s="133">
        <v>20161000000</v>
      </c>
      <c r="D122" s="71" t="s">
        <v>1076</v>
      </c>
      <c r="E122" s="72" t="s">
        <v>668</v>
      </c>
      <c r="F122" s="82"/>
      <c r="G122" s="61">
        <f t="shared" si="0"/>
        <v>3300</v>
      </c>
    </row>
    <row r="123" spans="1:7" s="64" customFormat="1" x14ac:dyDescent="0.2">
      <c r="A123" s="71">
        <v>6310</v>
      </c>
      <c r="B123" s="71">
        <v>5163</v>
      </c>
      <c r="C123" s="133">
        <v>20162000000</v>
      </c>
      <c r="D123" s="71" t="s">
        <v>1075</v>
      </c>
      <c r="E123" s="72" t="s">
        <v>668</v>
      </c>
      <c r="F123" s="82"/>
      <c r="G123" s="61">
        <f t="shared" si="0"/>
        <v>3300</v>
      </c>
    </row>
    <row r="124" spans="1:7" s="64" customFormat="1" x14ac:dyDescent="0.2">
      <c r="A124" s="71">
        <v>6310</v>
      </c>
      <c r="B124" s="71">
        <v>5163</v>
      </c>
      <c r="C124" s="133">
        <v>20163000000</v>
      </c>
      <c r="D124" s="71" t="s">
        <v>66</v>
      </c>
      <c r="E124" s="72" t="s">
        <v>668</v>
      </c>
      <c r="F124" s="82"/>
      <c r="G124" s="61">
        <f t="shared" si="0"/>
        <v>3300</v>
      </c>
    </row>
    <row r="125" spans="1:7" s="64" customFormat="1" x14ac:dyDescent="0.2">
      <c r="A125" s="71">
        <v>6310</v>
      </c>
      <c r="B125" s="71">
        <v>5163</v>
      </c>
      <c r="C125" s="133">
        <v>20164000000</v>
      </c>
      <c r="D125" s="71" t="s">
        <v>1077</v>
      </c>
      <c r="E125" s="72" t="s">
        <v>668</v>
      </c>
      <c r="F125" s="82"/>
      <c r="G125" s="61">
        <f t="shared" si="0"/>
        <v>3300</v>
      </c>
    </row>
    <row r="126" spans="1:7" s="64" customFormat="1" x14ac:dyDescent="0.2">
      <c r="A126" s="71">
        <v>6310</v>
      </c>
      <c r="B126" s="71">
        <v>5163</v>
      </c>
      <c r="C126" s="133">
        <v>20165000000</v>
      </c>
      <c r="D126" s="71" t="s">
        <v>67</v>
      </c>
      <c r="E126" s="72" t="s">
        <v>668</v>
      </c>
      <c r="F126" s="82"/>
      <c r="G126" s="61">
        <f t="shared" si="0"/>
        <v>3300</v>
      </c>
    </row>
    <row r="127" spans="1:7" s="64" customFormat="1" x14ac:dyDescent="0.2">
      <c r="A127" s="71">
        <v>6310</v>
      </c>
      <c r="B127" s="71">
        <v>5163</v>
      </c>
      <c r="C127" s="133">
        <v>20166000000</v>
      </c>
      <c r="D127" s="71" t="s">
        <v>68</v>
      </c>
      <c r="E127" s="72" t="s">
        <v>668</v>
      </c>
      <c r="F127" s="82"/>
      <c r="G127" s="61">
        <f t="shared" si="0"/>
        <v>3300</v>
      </c>
    </row>
    <row r="128" spans="1:7" s="64" customFormat="1" x14ac:dyDescent="0.2">
      <c r="A128" s="71">
        <v>6310</v>
      </c>
      <c r="B128" s="71">
        <v>5163</v>
      </c>
      <c r="C128" s="133">
        <v>20167000000</v>
      </c>
      <c r="D128" s="71" t="s">
        <v>69</v>
      </c>
      <c r="E128" s="72" t="s">
        <v>668</v>
      </c>
      <c r="F128" s="82"/>
      <c r="G128" s="61">
        <f t="shared" si="0"/>
        <v>3300</v>
      </c>
    </row>
    <row r="129" spans="1:7" s="64" customFormat="1" x14ac:dyDescent="0.2">
      <c r="A129" s="71">
        <v>6310</v>
      </c>
      <c r="B129" s="71">
        <v>5163</v>
      </c>
      <c r="C129" s="133">
        <v>20168000000</v>
      </c>
      <c r="D129" s="71" t="s">
        <v>1078</v>
      </c>
      <c r="E129" s="72" t="s">
        <v>668</v>
      </c>
      <c r="F129" s="82"/>
      <c r="G129" s="61">
        <f>600000/100</f>
        <v>6000</v>
      </c>
    </row>
    <row r="130" spans="1:7" s="64" customFormat="1" x14ac:dyDescent="0.2">
      <c r="A130" s="71">
        <v>6310</v>
      </c>
      <c r="B130" s="71">
        <v>5163</v>
      </c>
      <c r="C130" s="133">
        <v>20169000000</v>
      </c>
      <c r="D130" s="71" t="s">
        <v>1079</v>
      </c>
      <c r="E130" s="72" t="s">
        <v>668</v>
      </c>
      <c r="F130" s="82"/>
      <c r="G130" s="61">
        <f>330000/100</f>
        <v>3300</v>
      </c>
    </row>
    <row r="131" spans="1:7" s="64" customFormat="1" x14ac:dyDescent="0.2">
      <c r="A131" s="71">
        <v>6310</v>
      </c>
      <c r="B131" s="71">
        <v>5163</v>
      </c>
      <c r="C131" s="133">
        <v>20170000000</v>
      </c>
      <c r="D131" s="71" t="s">
        <v>70</v>
      </c>
      <c r="E131" s="72" t="s">
        <v>668</v>
      </c>
      <c r="F131" s="82"/>
      <c r="G131" s="61">
        <f>330000/100</f>
        <v>3300</v>
      </c>
    </row>
    <row r="132" spans="1:7" s="64" customFormat="1" x14ac:dyDescent="0.2">
      <c r="A132" s="71">
        <v>6310</v>
      </c>
      <c r="B132" s="71">
        <v>5163</v>
      </c>
      <c r="C132" s="133">
        <v>20183000000</v>
      </c>
      <c r="D132" s="71" t="s">
        <v>1080</v>
      </c>
      <c r="E132" s="72" t="s">
        <v>668</v>
      </c>
      <c r="F132" s="82"/>
      <c r="G132" s="61">
        <f>160000/100</f>
        <v>1600</v>
      </c>
    </row>
    <row r="133" spans="1:7" s="64" customFormat="1" x14ac:dyDescent="0.2">
      <c r="A133" s="71">
        <v>6310</v>
      </c>
      <c r="B133" s="71">
        <v>5163</v>
      </c>
      <c r="C133" s="133">
        <v>20184000000</v>
      </c>
      <c r="D133" s="71" t="s">
        <v>71</v>
      </c>
      <c r="E133" s="72" t="s">
        <v>668</v>
      </c>
      <c r="F133" s="82"/>
      <c r="G133" s="61">
        <f>50000/100</f>
        <v>500</v>
      </c>
    </row>
    <row r="134" spans="1:7" s="64" customFormat="1" x14ac:dyDescent="0.2">
      <c r="A134" s="71">
        <v>6310</v>
      </c>
      <c r="B134" s="71">
        <v>5163</v>
      </c>
      <c r="C134" s="133">
        <v>20185000000</v>
      </c>
      <c r="D134" s="71" t="s">
        <v>72</v>
      </c>
      <c r="E134" s="72" t="s">
        <v>668</v>
      </c>
      <c r="F134" s="82"/>
      <c r="G134" s="61">
        <f>10000/100</f>
        <v>100</v>
      </c>
    </row>
    <row r="135" spans="1:7" s="64" customFormat="1" x14ac:dyDescent="0.2">
      <c r="A135" s="71">
        <v>6310</v>
      </c>
      <c r="B135" s="71">
        <v>5163</v>
      </c>
      <c r="C135" s="133">
        <v>20186000000</v>
      </c>
      <c r="D135" s="71" t="s">
        <v>73</v>
      </c>
      <c r="E135" s="72" t="s">
        <v>668</v>
      </c>
      <c r="F135" s="82"/>
      <c r="G135" s="61">
        <f>160000/100</f>
        <v>1600</v>
      </c>
    </row>
    <row r="136" spans="1:7" s="64" customFormat="1" x14ac:dyDescent="0.2">
      <c r="A136" s="71"/>
      <c r="B136" s="71"/>
      <c r="C136" s="133"/>
      <c r="D136" s="86" t="s">
        <v>663</v>
      </c>
      <c r="E136" s="72"/>
      <c r="F136" s="82"/>
      <c r="G136" s="61"/>
    </row>
    <row r="137" spans="1:7" s="64" customFormat="1" x14ac:dyDescent="0.2">
      <c r="A137" s="71">
        <v>6171</v>
      </c>
      <c r="B137" s="71">
        <v>5173</v>
      </c>
      <c r="C137" s="133">
        <v>20002000000</v>
      </c>
      <c r="D137" s="71" t="s">
        <v>1</v>
      </c>
      <c r="E137" s="72" t="s">
        <v>668</v>
      </c>
      <c r="F137" s="82"/>
      <c r="G137" s="61">
        <f>200000/100</f>
        <v>2000</v>
      </c>
    </row>
    <row r="138" spans="1:7" s="64" customFormat="1" x14ac:dyDescent="0.2">
      <c r="A138" s="71">
        <v>6171</v>
      </c>
      <c r="B138" s="71">
        <v>5173</v>
      </c>
      <c r="C138" s="133">
        <v>20002000000</v>
      </c>
      <c r="D138" s="71" t="s">
        <v>1</v>
      </c>
      <c r="E138" s="72" t="s">
        <v>669</v>
      </c>
      <c r="F138" s="82"/>
      <c r="G138" s="52">
        <f>200000/100</f>
        <v>2000</v>
      </c>
    </row>
    <row r="139" spans="1:7" s="64" customFormat="1" x14ac:dyDescent="0.2">
      <c r="A139" s="71">
        <v>6171</v>
      </c>
      <c r="B139" s="71">
        <v>5173</v>
      </c>
      <c r="C139" s="133">
        <v>20002000000</v>
      </c>
      <c r="D139" s="71" t="s">
        <v>1</v>
      </c>
      <c r="E139" s="72" t="s">
        <v>670</v>
      </c>
      <c r="F139" s="82"/>
      <c r="G139" s="61">
        <f>650000/100</f>
        <v>6500</v>
      </c>
    </row>
    <row r="140" spans="1:7" s="64" customFormat="1" x14ac:dyDescent="0.2">
      <c r="A140" s="71"/>
      <c r="B140" s="71"/>
      <c r="C140" s="133"/>
      <c r="D140" s="86" t="s">
        <v>664</v>
      </c>
      <c r="E140" s="72"/>
      <c r="F140" s="82"/>
      <c r="G140" s="61"/>
    </row>
    <row r="141" spans="1:7" s="64" customFormat="1" x14ac:dyDescent="0.2">
      <c r="A141" s="71">
        <v>6320</v>
      </c>
      <c r="B141" s="71">
        <v>5192</v>
      </c>
      <c r="C141" s="133">
        <v>20187000000</v>
      </c>
      <c r="D141" s="71" t="s">
        <v>74</v>
      </c>
      <c r="E141" s="72" t="s">
        <v>668</v>
      </c>
      <c r="F141" s="82"/>
      <c r="G141" s="61">
        <f>6000000/100</f>
        <v>60000</v>
      </c>
    </row>
    <row r="142" spans="1:7" s="64" customFormat="1" x14ac:dyDescent="0.2">
      <c r="A142" s="71">
        <v>6171</v>
      </c>
      <c r="B142" s="71">
        <v>5192</v>
      </c>
      <c r="C142" s="133">
        <v>20207000000</v>
      </c>
      <c r="D142" s="71" t="s">
        <v>87</v>
      </c>
      <c r="E142" s="72" t="s">
        <v>670</v>
      </c>
      <c r="F142" s="82"/>
      <c r="G142" s="61">
        <f>50000/100</f>
        <v>500</v>
      </c>
    </row>
    <row r="143" spans="1:7" s="64" customFormat="1" x14ac:dyDescent="0.2">
      <c r="A143" s="71"/>
      <c r="B143" s="71"/>
      <c r="C143" s="133"/>
      <c r="D143" s="86" t="s">
        <v>673</v>
      </c>
      <c r="E143" s="72"/>
      <c r="F143" s="82"/>
      <c r="G143" s="61"/>
    </row>
    <row r="144" spans="1:7" s="64" customFormat="1" x14ac:dyDescent="0.2">
      <c r="A144" s="72">
        <v>2212</v>
      </c>
      <c r="B144" s="72">
        <v>5229</v>
      </c>
      <c r="C144" s="136">
        <v>20188000000</v>
      </c>
      <c r="D144" s="72" t="s">
        <v>1111</v>
      </c>
      <c r="E144" s="72" t="s">
        <v>668</v>
      </c>
      <c r="F144" s="82"/>
      <c r="G144" s="52">
        <f>3000000/100</f>
        <v>30000</v>
      </c>
    </row>
    <row r="145" spans="1:7" s="64" customFormat="1" x14ac:dyDescent="0.2">
      <c r="A145" s="72">
        <v>6409</v>
      </c>
      <c r="B145" s="72">
        <v>5229</v>
      </c>
      <c r="C145" s="136">
        <v>20189000000</v>
      </c>
      <c r="D145" s="72" t="s">
        <v>75</v>
      </c>
      <c r="E145" s="72" t="s">
        <v>668</v>
      </c>
      <c r="F145" s="82"/>
      <c r="G145" s="52">
        <f>19600000/100</f>
        <v>196000</v>
      </c>
    </row>
    <row r="146" spans="1:7" s="64" customFormat="1" x14ac:dyDescent="0.2">
      <c r="A146" s="72">
        <v>6409</v>
      </c>
      <c r="B146" s="72">
        <v>5229</v>
      </c>
      <c r="C146" s="136">
        <v>20190000000</v>
      </c>
      <c r="D146" s="72" t="s">
        <v>76</v>
      </c>
      <c r="E146" s="72" t="s">
        <v>668</v>
      </c>
      <c r="F146" s="82"/>
      <c r="G146" s="52">
        <f>13600000/100</f>
        <v>136000</v>
      </c>
    </row>
    <row r="147" spans="1:7" s="64" customFormat="1" x14ac:dyDescent="0.2">
      <c r="A147" s="72">
        <v>6223</v>
      </c>
      <c r="B147" s="72">
        <v>5511</v>
      </c>
      <c r="C147" s="136">
        <v>20191000000</v>
      </c>
      <c r="D147" s="72" t="s">
        <v>77</v>
      </c>
      <c r="E147" s="72" t="s">
        <v>668</v>
      </c>
      <c r="F147" s="82"/>
      <c r="G147" s="52">
        <f>51500000/100</f>
        <v>515000</v>
      </c>
    </row>
    <row r="148" spans="1:7" s="64" customFormat="1" x14ac:dyDescent="0.2">
      <c r="A148" s="72"/>
      <c r="B148" s="72"/>
      <c r="C148" s="136"/>
      <c r="D148" s="87" t="s">
        <v>646</v>
      </c>
      <c r="E148" s="72"/>
      <c r="F148" s="82"/>
      <c r="G148" s="52"/>
    </row>
    <row r="149" spans="1:7" s="64" customFormat="1" x14ac:dyDescent="0.2">
      <c r="A149" s="71">
        <v>6399</v>
      </c>
      <c r="B149" s="71">
        <v>5362</v>
      </c>
      <c r="C149" s="133">
        <v>20032000000</v>
      </c>
      <c r="D149" s="71" t="s">
        <v>83</v>
      </c>
      <c r="E149" s="72" t="s">
        <v>669</v>
      </c>
      <c r="F149" s="82"/>
      <c r="G149" s="52">
        <f>1500000/100</f>
        <v>15000</v>
      </c>
    </row>
    <row r="150" spans="1:7" s="64" customFormat="1" x14ac:dyDescent="0.2">
      <c r="A150" s="71">
        <v>6399</v>
      </c>
      <c r="B150" s="71">
        <v>5362</v>
      </c>
      <c r="C150" s="133">
        <v>20210000000</v>
      </c>
      <c r="D150" s="71" t="s">
        <v>84</v>
      </c>
      <c r="E150" s="72" t="s">
        <v>669</v>
      </c>
      <c r="F150" s="82"/>
      <c r="G150" s="61">
        <f>600000000/100</f>
        <v>6000000</v>
      </c>
    </row>
    <row r="151" spans="1:7" s="64" customFormat="1" x14ac:dyDescent="0.2">
      <c r="A151" s="71">
        <v>6399</v>
      </c>
      <c r="B151" s="71">
        <v>5362</v>
      </c>
      <c r="C151" s="133">
        <v>20211000000</v>
      </c>
      <c r="D151" s="71" t="s">
        <v>85</v>
      </c>
      <c r="E151" s="72" t="s">
        <v>669</v>
      </c>
      <c r="F151" s="82"/>
      <c r="G151" s="61">
        <f>3900000/100</f>
        <v>39000</v>
      </c>
    </row>
    <row r="152" spans="1:7" s="64" customFormat="1" x14ac:dyDescent="0.2">
      <c r="A152" s="71">
        <v>6171</v>
      </c>
      <c r="B152" s="71">
        <v>5363</v>
      </c>
      <c r="C152" s="133">
        <v>20212000000</v>
      </c>
      <c r="D152" s="71" t="s">
        <v>86</v>
      </c>
      <c r="E152" s="72" t="s">
        <v>669</v>
      </c>
      <c r="F152" s="82"/>
      <c r="G152" s="61">
        <f>301341900/100</f>
        <v>3013419</v>
      </c>
    </row>
    <row r="153" spans="1:7" s="64" customFormat="1" x14ac:dyDescent="0.2">
      <c r="A153" s="71">
        <v>6399</v>
      </c>
      <c r="B153" s="71">
        <v>5363</v>
      </c>
      <c r="C153" s="133">
        <v>20212000000</v>
      </c>
      <c r="D153" s="71" t="s">
        <v>86</v>
      </c>
      <c r="E153" s="72" t="s">
        <v>669</v>
      </c>
      <c r="F153" s="82"/>
      <c r="G153" s="61">
        <f>4000000/100</f>
        <v>40000</v>
      </c>
    </row>
    <row r="154" spans="1:7" s="64" customFormat="1" x14ac:dyDescent="0.2">
      <c r="A154" s="31"/>
      <c r="B154" s="31"/>
      <c r="C154" s="137"/>
      <c r="D154" s="86" t="s">
        <v>154</v>
      </c>
      <c r="E154" s="72"/>
      <c r="F154" s="82"/>
      <c r="G154" s="61"/>
    </row>
    <row r="155" spans="1:7" s="64" customFormat="1" x14ac:dyDescent="0.2">
      <c r="A155" s="71">
        <v>6310</v>
      </c>
      <c r="B155" s="71">
        <v>6121</v>
      </c>
      <c r="C155" s="133">
        <v>20206000000</v>
      </c>
      <c r="D155" s="71" t="s">
        <v>1112</v>
      </c>
      <c r="E155" s="72" t="s">
        <v>668</v>
      </c>
      <c r="F155" s="82"/>
      <c r="G155" s="52">
        <f>30000000/100</f>
        <v>300000</v>
      </c>
    </row>
    <row r="156" spans="1:7" s="64" customFormat="1" x14ac:dyDescent="0.2">
      <c r="A156" s="68"/>
      <c r="B156" s="68"/>
      <c r="C156" s="68"/>
      <c r="D156" s="32" t="s">
        <v>26</v>
      </c>
      <c r="E156" s="32"/>
      <c r="F156" s="83">
        <f>SUM(G157)</f>
        <v>0</v>
      </c>
      <c r="G156" s="33"/>
    </row>
    <row r="157" spans="1:7" s="64" customFormat="1" x14ac:dyDescent="0.2">
      <c r="A157" s="30"/>
      <c r="B157" s="30"/>
      <c r="C157" s="30"/>
      <c r="D157" s="72"/>
      <c r="E157" s="72" t="s">
        <v>49</v>
      </c>
      <c r="F157" s="82"/>
      <c r="G157" s="40">
        <v>0</v>
      </c>
    </row>
    <row r="158" spans="1:7" s="64" customFormat="1" x14ac:dyDescent="0.2">
      <c r="A158" s="30"/>
      <c r="B158" s="30"/>
      <c r="C158" s="30"/>
      <c r="D158" s="32" t="s">
        <v>8</v>
      </c>
      <c r="E158" s="32"/>
      <c r="F158" s="83">
        <f>SUM(G159:G159)</f>
        <v>6240947</v>
      </c>
      <c r="G158" s="33"/>
    </row>
    <row r="159" spans="1:7" s="64" customFormat="1" x14ac:dyDescent="0.2">
      <c r="A159" s="72">
        <v>6409</v>
      </c>
      <c r="B159" s="72">
        <v>5901</v>
      </c>
      <c r="C159" s="136">
        <v>20192000000</v>
      </c>
      <c r="D159" s="72" t="s">
        <v>78</v>
      </c>
      <c r="E159" s="72" t="s">
        <v>49</v>
      </c>
      <c r="F159" s="82"/>
      <c r="G159" s="52">
        <v>6240947</v>
      </c>
    </row>
    <row r="160" spans="1:7" s="64" customFormat="1" x14ac:dyDescent="0.2">
      <c r="A160" s="68"/>
      <c r="B160" s="68"/>
      <c r="C160" s="68"/>
      <c r="D160" s="148" t="s">
        <v>50</v>
      </c>
      <c r="E160" s="148"/>
      <c r="F160" s="156">
        <f>SUM(G88:G159)</f>
        <v>40643966</v>
      </c>
      <c r="G160" s="157"/>
    </row>
    <row r="161" spans="1:7" s="64" customFormat="1" x14ac:dyDescent="0.2">
      <c r="A161" s="68"/>
      <c r="B161" s="68"/>
      <c r="C161" s="68"/>
      <c r="D161" s="84"/>
      <c r="E161" s="84"/>
      <c r="F161" s="85"/>
      <c r="G161" s="155"/>
    </row>
    <row r="162" spans="1:7" s="64" customFormat="1" ht="15" x14ac:dyDescent="0.2">
      <c r="D162" s="145" t="s">
        <v>234</v>
      </c>
      <c r="E162" s="121"/>
      <c r="F162" s="153">
        <f>SUM(F163:F215)</f>
        <v>25474100</v>
      </c>
      <c r="G162" s="154"/>
    </row>
    <row r="163" spans="1:7" s="64" customFormat="1" x14ac:dyDescent="0.2">
      <c r="D163" s="32" t="s">
        <v>1056</v>
      </c>
      <c r="E163" s="104"/>
      <c r="F163" s="83">
        <f>SUM(G164:G165)</f>
        <v>6155200</v>
      </c>
      <c r="G163" s="147"/>
    </row>
    <row r="164" spans="1:7" s="64" customFormat="1" x14ac:dyDescent="0.2">
      <c r="A164" s="323">
        <v>6171</v>
      </c>
      <c r="B164" s="323">
        <v>5011</v>
      </c>
      <c r="C164" s="323">
        <v>20009000000</v>
      </c>
      <c r="D164" s="72" t="s">
        <v>1057</v>
      </c>
      <c r="E164" s="71" t="s">
        <v>13</v>
      </c>
      <c r="F164" s="82"/>
      <c r="G164" s="77">
        <v>4578000</v>
      </c>
    </row>
    <row r="165" spans="1:7" s="64" customFormat="1" ht="21.75" customHeight="1" x14ac:dyDescent="0.2">
      <c r="A165" s="323">
        <v>6171</v>
      </c>
      <c r="B165" s="324" t="s">
        <v>1221</v>
      </c>
      <c r="C165" s="322" t="s">
        <v>1222</v>
      </c>
      <c r="D165" s="72" t="s">
        <v>715</v>
      </c>
      <c r="E165" s="71" t="s">
        <v>13</v>
      </c>
      <c r="F165" s="82"/>
      <c r="G165" s="77">
        <v>1577200</v>
      </c>
    </row>
    <row r="166" spans="1:7" s="64" customFormat="1" x14ac:dyDescent="0.2">
      <c r="A166" s="76" t="s">
        <v>79</v>
      </c>
      <c r="B166" s="76" t="s">
        <v>80</v>
      </c>
      <c r="C166" s="135" t="s">
        <v>81</v>
      </c>
      <c r="D166" s="32" t="s">
        <v>153</v>
      </c>
      <c r="E166" s="32"/>
      <c r="F166" s="83">
        <f>SUM(G167:G199)</f>
        <v>6449000</v>
      </c>
      <c r="G166" s="33"/>
    </row>
    <row r="167" spans="1:7" s="64" customFormat="1" x14ac:dyDescent="0.2">
      <c r="A167" s="76"/>
      <c r="B167" s="76"/>
      <c r="C167" s="135"/>
      <c r="D167" s="84" t="s">
        <v>642</v>
      </c>
      <c r="E167" s="84"/>
      <c r="F167" s="85"/>
      <c r="G167" s="22"/>
    </row>
    <row r="168" spans="1:7" s="64" customFormat="1" x14ac:dyDescent="0.2">
      <c r="A168" s="71">
        <v>6171</v>
      </c>
      <c r="B168" s="71">
        <v>5136</v>
      </c>
      <c r="C168" s="133">
        <v>20001000000</v>
      </c>
      <c r="D168" s="71" t="s">
        <v>1105</v>
      </c>
      <c r="E168" s="72" t="s">
        <v>225</v>
      </c>
      <c r="F168" s="82"/>
      <c r="G168" s="52">
        <v>2000</v>
      </c>
    </row>
    <row r="169" spans="1:7" s="64" customFormat="1" x14ac:dyDescent="0.2">
      <c r="A169" s="71">
        <v>6171</v>
      </c>
      <c r="B169" s="71">
        <v>5136</v>
      </c>
      <c r="C169" s="133">
        <v>20001000000</v>
      </c>
      <c r="D169" s="71" t="s">
        <v>1105</v>
      </c>
      <c r="E169" s="72" t="s">
        <v>233</v>
      </c>
      <c r="F169" s="82"/>
      <c r="G169" s="52">
        <v>10000</v>
      </c>
    </row>
    <row r="170" spans="1:7" s="64" customFormat="1" x14ac:dyDescent="0.2">
      <c r="A170" s="71">
        <v>6171</v>
      </c>
      <c r="B170" s="71">
        <v>5139</v>
      </c>
      <c r="C170" s="133">
        <v>20004000000</v>
      </c>
      <c r="D170" s="71" t="s">
        <v>2</v>
      </c>
      <c r="E170" s="72" t="s">
        <v>233</v>
      </c>
      <c r="F170" s="82"/>
      <c r="G170" s="52">
        <v>25000</v>
      </c>
    </row>
    <row r="171" spans="1:7" s="64" customFormat="1" x14ac:dyDescent="0.2">
      <c r="A171" s="71">
        <v>6171</v>
      </c>
      <c r="B171" s="71">
        <v>5139</v>
      </c>
      <c r="C171" s="133">
        <v>20004000000</v>
      </c>
      <c r="D171" s="71" t="s">
        <v>2</v>
      </c>
      <c r="E171" s="72" t="s">
        <v>225</v>
      </c>
      <c r="F171" s="82"/>
      <c r="G171" s="52">
        <v>15000</v>
      </c>
    </row>
    <row r="172" spans="1:7" s="64" customFormat="1" x14ac:dyDescent="0.2">
      <c r="A172" s="71">
        <v>6171</v>
      </c>
      <c r="B172" s="71">
        <v>5139</v>
      </c>
      <c r="C172" s="133">
        <v>20239000000</v>
      </c>
      <c r="D172" s="71" t="s">
        <v>1083</v>
      </c>
      <c r="E172" s="72" t="s">
        <v>233</v>
      </c>
      <c r="F172" s="82"/>
      <c r="G172" s="52">
        <v>180000</v>
      </c>
    </row>
    <row r="173" spans="1:7" s="64" customFormat="1" x14ac:dyDescent="0.2">
      <c r="A173" s="71"/>
      <c r="B173" s="71"/>
      <c r="C173" s="133"/>
      <c r="D173" s="86" t="s">
        <v>643</v>
      </c>
      <c r="E173" s="72"/>
      <c r="F173" s="82"/>
      <c r="G173" s="52"/>
    </row>
    <row r="174" spans="1:7" s="64" customFormat="1" x14ac:dyDescent="0.2">
      <c r="A174" s="71">
        <v>6171</v>
      </c>
      <c r="B174" s="71">
        <v>5151</v>
      </c>
      <c r="C174" s="133">
        <v>20015000000</v>
      </c>
      <c r="D174" s="71" t="s">
        <v>197</v>
      </c>
      <c r="E174" s="72" t="s">
        <v>233</v>
      </c>
      <c r="F174" s="82"/>
      <c r="G174" s="52">
        <v>15000</v>
      </c>
    </row>
    <row r="175" spans="1:7" s="64" customFormat="1" x14ac:dyDescent="0.2">
      <c r="A175" s="71"/>
      <c r="B175" s="71"/>
      <c r="C175" s="133"/>
      <c r="D175" s="86" t="s">
        <v>644</v>
      </c>
      <c r="E175" s="72"/>
      <c r="F175" s="82"/>
      <c r="G175" s="52"/>
    </row>
    <row r="176" spans="1:7" s="64" customFormat="1" x14ac:dyDescent="0.2">
      <c r="A176" s="71">
        <v>3639</v>
      </c>
      <c r="B176" s="71">
        <v>5166</v>
      </c>
      <c r="C176" s="133">
        <v>20005000000</v>
      </c>
      <c r="D176" s="71" t="s">
        <v>3</v>
      </c>
      <c r="E176" s="72" t="s">
        <v>225</v>
      </c>
      <c r="F176" s="82"/>
      <c r="G176" s="52">
        <v>2000000</v>
      </c>
    </row>
    <row r="177" spans="1:7" s="64" customFormat="1" x14ac:dyDescent="0.2">
      <c r="A177" s="71">
        <v>6171</v>
      </c>
      <c r="B177" s="71">
        <v>5167</v>
      </c>
      <c r="C177" s="133">
        <v>20033000000</v>
      </c>
      <c r="D177" s="71" t="s">
        <v>221</v>
      </c>
      <c r="E177" s="72" t="s">
        <v>225</v>
      </c>
      <c r="F177" s="82"/>
      <c r="G177" s="52">
        <v>10000</v>
      </c>
    </row>
    <row r="178" spans="1:7" s="64" customFormat="1" x14ac:dyDescent="0.2">
      <c r="A178" s="71">
        <v>3639</v>
      </c>
      <c r="B178" s="71">
        <v>5169</v>
      </c>
      <c r="C178" s="133">
        <v>20236000000</v>
      </c>
      <c r="D178" s="71" t="s">
        <v>223</v>
      </c>
      <c r="E178" s="72" t="s">
        <v>225</v>
      </c>
      <c r="F178" s="82"/>
      <c r="G178" s="52">
        <v>50000</v>
      </c>
    </row>
    <row r="179" spans="1:7" s="64" customFormat="1" x14ac:dyDescent="0.2">
      <c r="A179" s="71">
        <v>6171</v>
      </c>
      <c r="B179" s="71">
        <v>5166</v>
      </c>
      <c r="C179" s="133">
        <v>20005000000</v>
      </c>
      <c r="D179" s="71" t="s">
        <v>3</v>
      </c>
      <c r="E179" s="72" t="s">
        <v>233</v>
      </c>
      <c r="F179" s="82"/>
      <c r="G179" s="52">
        <v>300000</v>
      </c>
    </row>
    <row r="180" spans="1:7" s="64" customFormat="1" x14ac:dyDescent="0.2">
      <c r="A180" s="71">
        <v>6171</v>
      </c>
      <c r="B180" s="71">
        <v>5169</v>
      </c>
      <c r="C180" s="133">
        <v>20006000000</v>
      </c>
      <c r="D180" s="71" t="s">
        <v>52</v>
      </c>
      <c r="E180" s="72" t="s">
        <v>233</v>
      </c>
      <c r="F180" s="82"/>
      <c r="G180" s="52">
        <v>700000</v>
      </c>
    </row>
    <row r="181" spans="1:7" s="64" customFormat="1" x14ac:dyDescent="0.2">
      <c r="A181" s="71">
        <v>6171</v>
      </c>
      <c r="B181" s="71">
        <v>5167</v>
      </c>
      <c r="C181" s="133">
        <v>20033000000</v>
      </c>
      <c r="D181" s="71" t="s">
        <v>221</v>
      </c>
      <c r="E181" s="72" t="s">
        <v>233</v>
      </c>
      <c r="F181" s="82"/>
      <c r="G181" s="52">
        <v>30000</v>
      </c>
    </row>
    <row r="182" spans="1:7" s="64" customFormat="1" x14ac:dyDescent="0.2">
      <c r="A182" s="71">
        <v>3612</v>
      </c>
      <c r="B182" s="71">
        <v>5164</v>
      </c>
      <c r="C182" s="133">
        <v>20241000000</v>
      </c>
      <c r="D182" s="71" t="s">
        <v>226</v>
      </c>
      <c r="E182" s="72" t="s">
        <v>233</v>
      </c>
      <c r="F182" s="82"/>
      <c r="G182" s="52">
        <v>200000</v>
      </c>
    </row>
    <row r="183" spans="1:7" s="64" customFormat="1" x14ac:dyDescent="0.2">
      <c r="A183" s="71">
        <v>6171</v>
      </c>
      <c r="B183" s="71">
        <v>5168</v>
      </c>
      <c r="C183" s="133">
        <v>20242000000</v>
      </c>
      <c r="D183" s="71" t="s">
        <v>1082</v>
      </c>
      <c r="E183" s="72" t="s">
        <v>233</v>
      </c>
      <c r="F183" s="82"/>
      <c r="G183" s="52">
        <v>150000</v>
      </c>
    </row>
    <row r="184" spans="1:7" s="64" customFormat="1" x14ac:dyDescent="0.2">
      <c r="A184" s="71">
        <v>6171</v>
      </c>
      <c r="B184" s="71">
        <v>5169</v>
      </c>
      <c r="C184" s="133">
        <v>20243000000</v>
      </c>
      <c r="D184" s="71" t="s">
        <v>227</v>
      </c>
      <c r="E184" s="72" t="s">
        <v>233</v>
      </c>
      <c r="F184" s="82"/>
      <c r="G184" s="52">
        <v>1405000</v>
      </c>
    </row>
    <row r="185" spans="1:7" s="64" customFormat="1" x14ac:dyDescent="0.2">
      <c r="A185" s="71">
        <v>6171</v>
      </c>
      <c r="B185" s="71">
        <v>5169</v>
      </c>
      <c r="C185" s="133">
        <v>20247000000</v>
      </c>
      <c r="D185" s="71" t="s">
        <v>228</v>
      </c>
      <c r="E185" s="72" t="s">
        <v>233</v>
      </c>
      <c r="F185" s="82"/>
      <c r="G185" s="52">
        <v>600000</v>
      </c>
    </row>
    <row r="186" spans="1:7" s="64" customFormat="1" x14ac:dyDescent="0.2">
      <c r="A186" s="71">
        <v>3612</v>
      </c>
      <c r="B186" s="71">
        <v>5169</v>
      </c>
      <c r="C186" s="133">
        <v>20248000000</v>
      </c>
      <c r="D186" s="71" t="s">
        <v>1081</v>
      </c>
      <c r="E186" s="72" t="s">
        <v>233</v>
      </c>
      <c r="F186" s="82"/>
      <c r="G186" s="52">
        <v>100000</v>
      </c>
    </row>
    <row r="187" spans="1:7" s="64" customFormat="1" x14ac:dyDescent="0.2">
      <c r="A187" s="71">
        <v>3111</v>
      </c>
      <c r="B187" s="71">
        <v>5169</v>
      </c>
      <c r="C187" s="133">
        <v>20249000000</v>
      </c>
      <c r="D187" s="71" t="s">
        <v>1113</v>
      </c>
      <c r="E187" s="72" t="s">
        <v>233</v>
      </c>
      <c r="F187" s="82"/>
      <c r="G187" s="52">
        <v>25000</v>
      </c>
    </row>
    <row r="188" spans="1:7" s="64" customFormat="1" x14ac:dyDescent="0.2">
      <c r="A188" s="71">
        <v>3113</v>
      </c>
      <c r="B188" s="71">
        <v>5169</v>
      </c>
      <c r="C188" s="133">
        <v>20250000000</v>
      </c>
      <c r="D188" s="71" t="s">
        <v>1114</v>
      </c>
      <c r="E188" s="72" t="s">
        <v>233</v>
      </c>
      <c r="F188" s="82"/>
      <c r="G188" s="52">
        <v>15000</v>
      </c>
    </row>
    <row r="189" spans="1:7" s="64" customFormat="1" x14ac:dyDescent="0.2">
      <c r="A189" s="71"/>
      <c r="B189" s="71"/>
      <c r="C189" s="133"/>
      <c r="D189" s="86" t="s">
        <v>663</v>
      </c>
      <c r="E189" s="72"/>
      <c r="F189" s="82"/>
      <c r="G189" s="52"/>
    </row>
    <row r="190" spans="1:7" s="64" customFormat="1" x14ac:dyDescent="0.2">
      <c r="A190" s="71">
        <v>6171</v>
      </c>
      <c r="B190" s="71">
        <v>5173</v>
      </c>
      <c r="C190" s="133">
        <v>20002000000</v>
      </c>
      <c r="D190" s="71" t="s">
        <v>1</v>
      </c>
      <c r="E190" s="72" t="s">
        <v>225</v>
      </c>
      <c r="F190" s="82"/>
      <c r="G190" s="52">
        <v>5000</v>
      </c>
    </row>
    <row r="191" spans="1:7" s="64" customFormat="1" x14ac:dyDescent="0.2">
      <c r="A191" s="71">
        <v>6171</v>
      </c>
      <c r="B191" s="71">
        <v>5173</v>
      </c>
      <c r="C191" s="133">
        <v>20002000000</v>
      </c>
      <c r="D191" s="71" t="s">
        <v>1</v>
      </c>
      <c r="E191" s="72" t="s">
        <v>233</v>
      </c>
      <c r="F191" s="82"/>
      <c r="G191" s="52">
        <v>10000</v>
      </c>
    </row>
    <row r="192" spans="1:7" s="64" customFormat="1" x14ac:dyDescent="0.2">
      <c r="A192" s="71">
        <v>6171</v>
      </c>
      <c r="B192" s="71">
        <v>5171</v>
      </c>
      <c r="C192" s="133">
        <v>20007000000</v>
      </c>
      <c r="D192" s="71" t="s">
        <v>190</v>
      </c>
      <c r="E192" s="72" t="s">
        <v>233</v>
      </c>
      <c r="F192" s="82"/>
      <c r="G192" s="52">
        <v>200000</v>
      </c>
    </row>
    <row r="193" spans="1:7" s="64" customFormat="1" x14ac:dyDescent="0.2">
      <c r="A193" s="71">
        <v>6171</v>
      </c>
      <c r="B193" s="71">
        <v>5175</v>
      </c>
      <c r="C193" s="133">
        <v>20008000000</v>
      </c>
      <c r="D193" s="71" t="s">
        <v>178</v>
      </c>
      <c r="E193" s="72" t="s">
        <v>233</v>
      </c>
      <c r="F193" s="82"/>
      <c r="G193" s="52">
        <v>40000</v>
      </c>
    </row>
    <row r="194" spans="1:7" s="64" customFormat="1" x14ac:dyDescent="0.2">
      <c r="A194" s="71">
        <v>6171</v>
      </c>
      <c r="B194" s="71">
        <v>5175</v>
      </c>
      <c r="C194" s="133">
        <v>20251000000</v>
      </c>
      <c r="D194" s="71" t="s">
        <v>229</v>
      </c>
      <c r="E194" s="72" t="s">
        <v>233</v>
      </c>
      <c r="F194" s="82"/>
      <c r="G194" s="52">
        <v>37000</v>
      </c>
    </row>
    <row r="195" spans="1:7" s="64" customFormat="1" x14ac:dyDescent="0.2">
      <c r="A195" s="71">
        <v>6171</v>
      </c>
      <c r="B195" s="71">
        <v>5176</v>
      </c>
      <c r="C195" s="133">
        <v>20254000000</v>
      </c>
      <c r="D195" s="71" t="s">
        <v>230</v>
      </c>
      <c r="E195" s="72" t="s">
        <v>233</v>
      </c>
      <c r="F195" s="82"/>
      <c r="G195" s="52">
        <v>25000</v>
      </c>
    </row>
    <row r="196" spans="1:7" s="64" customFormat="1" x14ac:dyDescent="0.2">
      <c r="A196" s="71"/>
      <c r="B196" s="71"/>
      <c r="C196" s="133"/>
      <c r="D196" s="86" t="s">
        <v>673</v>
      </c>
      <c r="E196" s="72"/>
      <c r="F196" s="82"/>
      <c r="G196" s="52"/>
    </row>
    <row r="197" spans="1:7" s="64" customFormat="1" x14ac:dyDescent="0.2">
      <c r="A197" s="71">
        <v>3639</v>
      </c>
      <c r="B197" s="71">
        <v>5229</v>
      </c>
      <c r="C197" s="133">
        <v>20237000000</v>
      </c>
      <c r="D197" s="71" t="s">
        <v>1128</v>
      </c>
      <c r="E197" s="72" t="s">
        <v>225</v>
      </c>
      <c r="F197" s="82"/>
      <c r="G197" s="52">
        <v>100000</v>
      </c>
    </row>
    <row r="198" spans="1:7" s="64" customFormat="1" x14ac:dyDescent="0.2">
      <c r="A198" s="71">
        <v>3419</v>
      </c>
      <c r="B198" s="71">
        <v>5222</v>
      </c>
      <c r="C198" s="133">
        <v>20868000000</v>
      </c>
      <c r="D198" s="71" t="s">
        <v>224</v>
      </c>
      <c r="E198" s="72" t="s">
        <v>225</v>
      </c>
      <c r="F198" s="82"/>
      <c r="G198" s="52">
        <v>100000</v>
      </c>
    </row>
    <row r="199" spans="1:7" s="64" customFormat="1" x14ac:dyDescent="0.2">
      <c r="A199" s="71">
        <v>3429</v>
      </c>
      <c r="B199" s="71">
        <v>5229</v>
      </c>
      <c r="C199" s="133">
        <v>20869000000</v>
      </c>
      <c r="D199" s="71" t="s">
        <v>1127</v>
      </c>
      <c r="E199" s="72" t="s">
        <v>225</v>
      </c>
      <c r="F199" s="82"/>
      <c r="G199" s="52">
        <v>100000</v>
      </c>
    </row>
    <row r="200" spans="1:7" s="64" customFormat="1" x14ac:dyDescent="0.2">
      <c r="D200" s="32" t="s">
        <v>26</v>
      </c>
      <c r="E200" s="32"/>
      <c r="F200" s="83">
        <f>SUM(G201:G215)</f>
        <v>12869900</v>
      </c>
      <c r="G200" s="33"/>
    </row>
    <row r="201" spans="1:7" s="64" customFormat="1" x14ac:dyDescent="0.2">
      <c r="A201" s="71">
        <v>6171</v>
      </c>
      <c r="B201" s="71">
        <v>5169</v>
      </c>
      <c r="C201" s="133">
        <v>20567000000</v>
      </c>
      <c r="D201" s="71" t="s">
        <v>1115</v>
      </c>
      <c r="E201" s="72" t="s">
        <v>233</v>
      </c>
      <c r="F201" s="82"/>
      <c r="G201" s="52">
        <v>150000</v>
      </c>
    </row>
    <row r="202" spans="1:7" s="64" customFormat="1" x14ac:dyDescent="0.2">
      <c r="A202" s="71">
        <v>6171</v>
      </c>
      <c r="B202" s="71">
        <v>5139</v>
      </c>
      <c r="C202" s="133">
        <v>20568000000</v>
      </c>
      <c r="D202" s="42" t="s">
        <v>1116</v>
      </c>
      <c r="E202" s="72" t="s">
        <v>233</v>
      </c>
      <c r="F202" s="82"/>
      <c r="G202" s="52">
        <v>500000</v>
      </c>
    </row>
    <row r="203" spans="1:7" s="64" customFormat="1" x14ac:dyDescent="0.2">
      <c r="A203" s="71">
        <v>6171</v>
      </c>
      <c r="B203" s="71">
        <v>5175</v>
      </c>
      <c r="C203" s="133">
        <v>20570000000</v>
      </c>
      <c r="D203" s="71" t="s">
        <v>1117</v>
      </c>
      <c r="E203" s="72" t="s">
        <v>233</v>
      </c>
      <c r="F203" s="82"/>
      <c r="G203" s="52">
        <v>75000</v>
      </c>
    </row>
    <row r="204" spans="1:7" s="64" customFormat="1" x14ac:dyDescent="0.2">
      <c r="A204" s="71">
        <v>6171</v>
      </c>
      <c r="B204" s="71">
        <v>5169</v>
      </c>
      <c r="C204" s="133">
        <v>20859000000</v>
      </c>
      <c r="D204" s="71" t="s">
        <v>1118</v>
      </c>
      <c r="E204" s="72" t="s">
        <v>233</v>
      </c>
      <c r="F204" s="82"/>
      <c r="G204" s="52">
        <v>2200000</v>
      </c>
    </row>
    <row r="205" spans="1:7" s="64" customFormat="1" x14ac:dyDescent="0.2">
      <c r="A205" s="71">
        <v>6171</v>
      </c>
      <c r="B205" s="71">
        <v>5137</v>
      </c>
      <c r="C205" s="133">
        <v>20861000000</v>
      </c>
      <c r="D205" s="71" t="s">
        <v>1119</v>
      </c>
      <c r="E205" s="72" t="s">
        <v>233</v>
      </c>
      <c r="F205" s="82"/>
      <c r="G205" s="52">
        <v>80000</v>
      </c>
    </row>
    <row r="206" spans="1:7" s="64" customFormat="1" x14ac:dyDescent="0.2">
      <c r="A206" s="71">
        <v>6171</v>
      </c>
      <c r="B206" s="71">
        <v>5169</v>
      </c>
      <c r="C206" s="133">
        <v>20864000000</v>
      </c>
      <c r="D206" s="72" t="s">
        <v>1129</v>
      </c>
      <c r="E206" s="72" t="s">
        <v>233</v>
      </c>
      <c r="F206" s="82"/>
      <c r="G206" s="52">
        <v>200000</v>
      </c>
    </row>
    <row r="207" spans="1:7" s="64" customFormat="1" x14ac:dyDescent="0.2">
      <c r="A207" s="66">
        <v>6171</v>
      </c>
      <c r="B207" s="66">
        <v>5021</v>
      </c>
      <c r="C207" s="139">
        <v>20238000000</v>
      </c>
      <c r="D207" s="72" t="s">
        <v>1120</v>
      </c>
      <c r="E207" s="72" t="s">
        <v>233</v>
      </c>
      <c r="F207" s="82"/>
      <c r="G207" s="52">
        <v>3000000</v>
      </c>
    </row>
    <row r="208" spans="1:7" s="64" customFormat="1" x14ac:dyDescent="0.2">
      <c r="A208" s="66">
        <v>3412</v>
      </c>
      <c r="B208" s="66">
        <v>5169</v>
      </c>
      <c r="C208" s="139">
        <v>20260000000</v>
      </c>
      <c r="D208" s="72" t="s">
        <v>1121</v>
      </c>
      <c r="E208" s="72" t="s">
        <v>233</v>
      </c>
      <c r="F208" s="82"/>
      <c r="G208" s="52">
        <v>108900</v>
      </c>
    </row>
    <row r="209" spans="1:7" s="64" customFormat="1" x14ac:dyDescent="0.2">
      <c r="A209" s="66">
        <v>3412</v>
      </c>
      <c r="B209" s="66">
        <v>6121</v>
      </c>
      <c r="C209" s="139">
        <v>20260000000</v>
      </c>
      <c r="D209" s="72" t="s">
        <v>1122</v>
      </c>
      <c r="E209" s="72" t="s">
        <v>233</v>
      </c>
      <c r="F209" s="82"/>
      <c r="G209" s="52">
        <v>4240000</v>
      </c>
    </row>
    <row r="210" spans="1:7" s="64" customFormat="1" x14ac:dyDescent="0.2">
      <c r="A210" s="66">
        <v>3639</v>
      </c>
      <c r="B210" s="66">
        <v>5169</v>
      </c>
      <c r="C210" s="139">
        <v>20561000000</v>
      </c>
      <c r="D210" s="72" t="s">
        <v>1130</v>
      </c>
      <c r="E210" s="72" t="s">
        <v>233</v>
      </c>
      <c r="F210" s="82"/>
      <c r="G210" s="52">
        <v>134000</v>
      </c>
    </row>
    <row r="211" spans="1:7" s="64" customFormat="1" x14ac:dyDescent="0.2">
      <c r="A211" s="66">
        <v>3639</v>
      </c>
      <c r="B211" s="66">
        <v>5169</v>
      </c>
      <c r="C211" s="139">
        <v>20562000000</v>
      </c>
      <c r="D211" s="72" t="s">
        <v>1123</v>
      </c>
      <c r="E211" s="72" t="s">
        <v>233</v>
      </c>
      <c r="F211" s="82"/>
      <c r="G211" s="52">
        <v>82000</v>
      </c>
    </row>
    <row r="212" spans="1:7" s="64" customFormat="1" x14ac:dyDescent="0.2">
      <c r="A212" s="31"/>
      <c r="B212" s="31"/>
      <c r="C212" s="137"/>
      <c r="D212" s="32" t="s">
        <v>154</v>
      </c>
      <c r="E212" s="72"/>
      <c r="F212" s="82"/>
      <c r="G212" s="52"/>
    </row>
    <row r="213" spans="1:7" s="64" customFormat="1" x14ac:dyDescent="0.2">
      <c r="A213" s="71">
        <v>2212</v>
      </c>
      <c r="B213" s="71">
        <v>6119</v>
      </c>
      <c r="C213" s="133">
        <v>20255000000</v>
      </c>
      <c r="D213" s="71" t="s">
        <v>231</v>
      </c>
      <c r="E213" s="72" t="s">
        <v>233</v>
      </c>
      <c r="F213" s="82"/>
      <c r="G213" s="52">
        <v>500000</v>
      </c>
    </row>
    <row r="214" spans="1:7" s="64" customFormat="1" x14ac:dyDescent="0.2">
      <c r="A214" s="71">
        <v>6171</v>
      </c>
      <c r="B214" s="71">
        <v>6111</v>
      </c>
      <c r="C214" s="133">
        <v>20860000000</v>
      </c>
      <c r="D214" s="71" t="s">
        <v>1125</v>
      </c>
      <c r="E214" s="72" t="s">
        <v>233</v>
      </c>
      <c r="F214" s="82"/>
      <c r="G214" s="52">
        <v>1000000</v>
      </c>
    </row>
    <row r="215" spans="1:7" s="64" customFormat="1" x14ac:dyDescent="0.2">
      <c r="A215" s="71">
        <v>6171</v>
      </c>
      <c r="B215" s="71">
        <v>6111</v>
      </c>
      <c r="C215" s="133">
        <v>20867000000</v>
      </c>
      <c r="D215" s="71" t="s">
        <v>1124</v>
      </c>
      <c r="E215" s="72" t="s">
        <v>233</v>
      </c>
      <c r="F215" s="82"/>
      <c r="G215" s="52">
        <v>600000</v>
      </c>
    </row>
    <row r="216" spans="1:7" s="64" customFormat="1" x14ac:dyDescent="0.2">
      <c r="D216" s="148" t="s">
        <v>235</v>
      </c>
      <c r="E216" s="148"/>
      <c r="F216" s="156">
        <f>SUM(G164:G215)</f>
        <v>25474100</v>
      </c>
      <c r="G216" s="157"/>
    </row>
    <row r="217" spans="1:7" s="64" customFormat="1" x14ac:dyDescent="0.2">
      <c r="A217" s="68"/>
      <c r="B217" s="68"/>
      <c r="C217" s="68"/>
      <c r="D217" s="84"/>
      <c r="E217" s="84"/>
      <c r="F217" s="85"/>
      <c r="G217" s="155"/>
    </row>
    <row r="218" spans="1:7" s="64" customFormat="1" ht="15" x14ac:dyDescent="0.2">
      <c r="D218" s="145" t="s">
        <v>236</v>
      </c>
      <c r="E218" s="121"/>
      <c r="F218" s="153">
        <f>SUM(F219:F261)</f>
        <v>10000349</v>
      </c>
      <c r="G218" s="154"/>
    </row>
    <row r="219" spans="1:7" s="64" customFormat="1" x14ac:dyDescent="0.2">
      <c r="D219" s="32" t="s">
        <v>1056</v>
      </c>
      <c r="E219" s="104"/>
      <c r="F219" s="83">
        <f>SUM(G220:G221)</f>
        <v>4369500</v>
      </c>
      <c r="G219" s="147"/>
    </row>
    <row r="220" spans="1:7" s="64" customFormat="1" x14ac:dyDescent="0.2">
      <c r="A220" s="16">
        <v>6171</v>
      </c>
      <c r="B220" s="16">
        <v>5011</v>
      </c>
      <c r="C220" s="16">
        <v>20009000000</v>
      </c>
      <c r="D220" s="72" t="s">
        <v>1057</v>
      </c>
      <c r="E220" s="71" t="s">
        <v>13</v>
      </c>
      <c r="F220" s="82"/>
      <c r="G220" s="77">
        <v>3245000</v>
      </c>
    </row>
    <row r="221" spans="1:7" s="64" customFormat="1" ht="21" customHeight="1" x14ac:dyDescent="0.2">
      <c r="A221" s="16">
        <v>6171</v>
      </c>
      <c r="B221" s="321" t="s">
        <v>1221</v>
      </c>
      <c r="C221" s="321" t="s">
        <v>1222</v>
      </c>
      <c r="D221" s="72" t="s">
        <v>715</v>
      </c>
      <c r="E221" s="71" t="s">
        <v>13</v>
      </c>
      <c r="F221" s="82"/>
      <c r="G221" s="77">
        <v>1124500</v>
      </c>
    </row>
    <row r="222" spans="1:7" s="64" customFormat="1" x14ac:dyDescent="0.2">
      <c r="A222" s="76" t="s">
        <v>79</v>
      </c>
      <c r="B222" s="76" t="s">
        <v>80</v>
      </c>
      <c r="C222" s="135" t="s">
        <v>81</v>
      </c>
      <c r="D222" s="32" t="s">
        <v>153</v>
      </c>
      <c r="E222" s="32"/>
      <c r="F222" s="83">
        <f>SUM(G223:G260)</f>
        <v>5630849</v>
      </c>
      <c r="G222" s="33"/>
    </row>
    <row r="223" spans="1:7" s="64" customFormat="1" x14ac:dyDescent="0.2">
      <c r="A223" s="75"/>
      <c r="B223" s="75"/>
      <c r="C223" s="132"/>
      <c r="D223" s="84" t="s">
        <v>642</v>
      </c>
      <c r="E223" s="84"/>
      <c r="F223" s="85"/>
      <c r="G223" s="22"/>
    </row>
    <row r="224" spans="1:7" s="64" customFormat="1" x14ac:dyDescent="0.2">
      <c r="A224" s="71">
        <v>6171</v>
      </c>
      <c r="B224" s="71">
        <v>5136</v>
      </c>
      <c r="C224" s="133">
        <v>20001000000</v>
      </c>
      <c r="D224" s="71" t="s">
        <v>1105</v>
      </c>
      <c r="E224" s="71" t="s">
        <v>267</v>
      </c>
      <c r="F224" s="82"/>
      <c r="G224" s="74">
        <v>5000</v>
      </c>
    </row>
    <row r="225" spans="1:7" s="64" customFormat="1" x14ac:dyDescent="0.2">
      <c r="A225" s="65">
        <v>6171</v>
      </c>
      <c r="B225" s="65">
        <v>5139</v>
      </c>
      <c r="C225" s="140">
        <v>20004000000</v>
      </c>
      <c r="D225" s="71" t="s">
        <v>2</v>
      </c>
      <c r="E225" s="71" t="s">
        <v>267</v>
      </c>
      <c r="F225" s="82"/>
      <c r="G225" s="74">
        <v>10000</v>
      </c>
    </row>
    <row r="226" spans="1:7" s="64" customFormat="1" x14ac:dyDescent="0.2">
      <c r="A226" s="75"/>
      <c r="B226" s="75"/>
      <c r="C226" s="132"/>
      <c r="D226" s="86" t="s">
        <v>671</v>
      </c>
      <c r="E226" s="84"/>
      <c r="F226" s="85"/>
      <c r="G226" s="22"/>
    </row>
    <row r="227" spans="1:7" s="64" customFormat="1" x14ac:dyDescent="0.2">
      <c r="A227" s="71">
        <v>6310</v>
      </c>
      <c r="B227" s="71">
        <v>5141</v>
      </c>
      <c r="C227" s="133">
        <v>20223000000</v>
      </c>
      <c r="D227" s="42" t="s">
        <v>249</v>
      </c>
      <c r="E227" s="71" t="s">
        <v>267</v>
      </c>
      <c r="F227" s="91"/>
      <c r="G227" s="74">
        <v>643945</v>
      </c>
    </row>
    <row r="228" spans="1:7" s="64" customFormat="1" x14ac:dyDescent="0.2">
      <c r="A228" s="71"/>
      <c r="B228" s="71"/>
      <c r="C228" s="133"/>
      <c r="D228" s="92" t="s">
        <v>643</v>
      </c>
      <c r="E228" s="71"/>
      <c r="F228" s="91"/>
      <c r="G228" s="74"/>
    </row>
    <row r="229" spans="1:7" s="64" customFormat="1" x14ac:dyDescent="0.2">
      <c r="A229" s="71">
        <v>6171</v>
      </c>
      <c r="B229" s="71">
        <v>5151</v>
      </c>
      <c r="C229" s="133">
        <v>20015000000</v>
      </c>
      <c r="D229" s="71" t="s">
        <v>197</v>
      </c>
      <c r="E229" s="71" t="s">
        <v>267</v>
      </c>
      <c r="F229" s="82"/>
      <c r="G229" s="74">
        <v>800000</v>
      </c>
    </row>
    <row r="230" spans="1:7" s="64" customFormat="1" x14ac:dyDescent="0.2">
      <c r="A230" s="71">
        <v>6171</v>
      </c>
      <c r="B230" s="71">
        <v>5152</v>
      </c>
      <c r="C230" s="133">
        <v>20016000000</v>
      </c>
      <c r="D230" s="71" t="s">
        <v>198</v>
      </c>
      <c r="E230" s="71" t="s">
        <v>267</v>
      </c>
      <c r="F230" s="82"/>
      <c r="G230" s="74">
        <v>400000</v>
      </c>
    </row>
    <row r="231" spans="1:7" s="64" customFormat="1" x14ac:dyDescent="0.2">
      <c r="A231" s="71">
        <v>6171</v>
      </c>
      <c r="B231" s="71">
        <v>5154</v>
      </c>
      <c r="C231" s="133">
        <v>20017000000</v>
      </c>
      <c r="D231" s="71" t="s">
        <v>199</v>
      </c>
      <c r="E231" s="71" t="s">
        <v>267</v>
      </c>
      <c r="F231" s="82"/>
      <c r="G231" s="74">
        <v>200000</v>
      </c>
    </row>
    <row r="232" spans="1:7" s="64" customFormat="1" x14ac:dyDescent="0.2">
      <c r="A232" s="71">
        <v>6171</v>
      </c>
      <c r="B232" s="71">
        <v>5153</v>
      </c>
      <c r="C232" s="133">
        <v>20018000000</v>
      </c>
      <c r="D232" s="71" t="s">
        <v>200</v>
      </c>
      <c r="E232" s="71" t="s">
        <v>267</v>
      </c>
      <c r="F232" s="82"/>
      <c r="G232" s="74">
        <v>270000</v>
      </c>
    </row>
    <row r="233" spans="1:7" s="64" customFormat="1" x14ac:dyDescent="0.2">
      <c r="A233" s="71"/>
      <c r="B233" s="71"/>
      <c r="C233" s="133"/>
      <c r="D233" s="92" t="s">
        <v>644</v>
      </c>
      <c r="E233" s="71"/>
      <c r="F233" s="91"/>
      <c r="G233" s="74"/>
    </row>
    <row r="234" spans="1:7" s="64" customFormat="1" x14ac:dyDescent="0.2">
      <c r="A234" s="71">
        <v>6171</v>
      </c>
      <c r="B234" s="71">
        <v>5169</v>
      </c>
      <c r="C234" s="133">
        <v>20006000000</v>
      </c>
      <c r="D234" s="71" t="s">
        <v>237</v>
      </c>
      <c r="E234" s="71" t="s">
        <v>243</v>
      </c>
      <c r="F234" s="82"/>
      <c r="G234" s="74">
        <v>5000</v>
      </c>
    </row>
    <row r="235" spans="1:7" s="64" customFormat="1" x14ac:dyDescent="0.2">
      <c r="A235" s="71">
        <v>3745</v>
      </c>
      <c r="B235" s="71">
        <v>5164</v>
      </c>
      <c r="C235" s="133">
        <v>20021000000</v>
      </c>
      <c r="D235" s="71" t="s">
        <v>202</v>
      </c>
      <c r="E235" s="71" t="s">
        <v>243</v>
      </c>
      <c r="F235" s="82"/>
      <c r="G235" s="74">
        <v>5000</v>
      </c>
    </row>
    <row r="236" spans="1:7" s="64" customFormat="1" x14ac:dyDescent="0.2">
      <c r="A236" s="71">
        <v>3612</v>
      </c>
      <c r="B236" s="71">
        <v>5169</v>
      </c>
      <c r="C236" s="133">
        <v>20214000000</v>
      </c>
      <c r="D236" s="71" t="s">
        <v>238</v>
      </c>
      <c r="E236" s="71" t="s">
        <v>243</v>
      </c>
      <c r="F236" s="82"/>
      <c r="G236" s="74">
        <v>50000</v>
      </c>
    </row>
    <row r="237" spans="1:7" s="64" customFormat="1" x14ac:dyDescent="0.2">
      <c r="A237" s="71">
        <v>3612</v>
      </c>
      <c r="B237" s="71">
        <v>5169</v>
      </c>
      <c r="C237" s="133">
        <v>20215000000</v>
      </c>
      <c r="D237" s="71" t="s">
        <v>239</v>
      </c>
      <c r="E237" s="71" t="s">
        <v>243</v>
      </c>
      <c r="F237" s="82"/>
      <c r="G237" s="74">
        <v>50000</v>
      </c>
    </row>
    <row r="238" spans="1:7" s="64" customFormat="1" x14ac:dyDescent="0.2">
      <c r="A238" s="71">
        <v>6171</v>
      </c>
      <c r="B238" s="71">
        <v>5166</v>
      </c>
      <c r="C238" s="133">
        <v>20005000000</v>
      </c>
      <c r="D238" s="71" t="s">
        <v>3</v>
      </c>
      <c r="E238" s="71" t="s">
        <v>267</v>
      </c>
      <c r="F238" s="82"/>
      <c r="G238" s="74">
        <v>100000</v>
      </c>
    </row>
    <row r="239" spans="1:7" s="64" customFormat="1" x14ac:dyDescent="0.2">
      <c r="A239" s="71">
        <v>3639</v>
      </c>
      <c r="B239" s="71">
        <v>5169</v>
      </c>
      <c r="C239" s="133">
        <v>20006000000</v>
      </c>
      <c r="D239" s="71" t="s">
        <v>52</v>
      </c>
      <c r="E239" s="71" t="s">
        <v>267</v>
      </c>
      <c r="F239" s="82"/>
      <c r="G239" s="74">
        <v>100000</v>
      </c>
    </row>
    <row r="240" spans="1:7" s="64" customFormat="1" x14ac:dyDescent="0.2">
      <c r="A240" s="65">
        <v>6171</v>
      </c>
      <c r="B240" s="65">
        <v>5164</v>
      </c>
      <c r="C240" s="140">
        <v>20021000000</v>
      </c>
      <c r="D240" s="71" t="s">
        <v>244</v>
      </c>
      <c r="E240" s="71" t="s">
        <v>267</v>
      </c>
      <c r="F240" s="91"/>
      <c r="G240" s="74">
        <v>50000</v>
      </c>
    </row>
    <row r="241" spans="1:7" s="64" customFormat="1" x14ac:dyDescent="0.2">
      <c r="A241" s="65">
        <v>3113</v>
      </c>
      <c r="B241" s="65">
        <v>5169</v>
      </c>
      <c r="C241" s="140">
        <v>20224000000</v>
      </c>
      <c r="D241" s="71" t="s">
        <v>250</v>
      </c>
      <c r="E241" s="71" t="s">
        <v>267</v>
      </c>
      <c r="F241" s="91"/>
      <c r="G241" s="74">
        <v>423504</v>
      </c>
    </row>
    <row r="242" spans="1:7" s="64" customFormat="1" x14ac:dyDescent="0.2">
      <c r="A242" s="65">
        <v>3713</v>
      </c>
      <c r="B242" s="65">
        <v>5169</v>
      </c>
      <c r="C242" s="140">
        <v>20225000000</v>
      </c>
      <c r="D242" s="71" t="s">
        <v>251</v>
      </c>
      <c r="E242" s="71" t="s">
        <v>267</v>
      </c>
      <c r="F242" s="82"/>
      <c r="G242" s="74">
        <v>100000</v>
      </c>
    </row>
    <row r="243" spans="1:7" s="64" customFormat="1" x14ac:dyDescent="0.2">
      <c r="A243" s="65">
        <v>3113</v>
      </c>
      <c r="B243" s="65">
        <v>5169</v>
      </c>
      <c r="C243" s="140">
        <v>20226000000</v>
      </c>
      <c r="D243" s="71" t="s">
        <v>252</v>
      </c>
      <c r="E243" s="71" t="s">
        <v>267</v>
      </c>
      <c r="F243" s="82"/>
      <c r="G243" s="74">
        <v>25000</v>
      </c>
    </row>
    <row r="244" spans="1:7" s="64" customFormat="1" x14ac:dyDescent="0.2">
      <c r="A244" s="65">
        <v>3111</v>
      </c>
      <c r="B244" s="65">
        <v>5169</v>
      </c>
      <c r="C244" s="140">
        <v>20227000000</v>
      </c>
      <c r="D244" s="71" t="s">
        <v>253</v>
      </c>
      <c r="E244" s="71" t="s">
        <v>267</v>
      </c>
      <c r="F244" s="82"/>
      <c r="G244" s="74">
        <v>25000</v>
      </c>
    </row>
    <row r="245" spans="1:7" s="64" customFormat="1" x14ac:dyDescent="0.2">
      <c r="A245" s="65">
        <v>3612</v>
      </c>
      <c r="B245" s="65">
        <v>5169</v>
      </c>
      <c r="C245" s="140">
        <v>20352000000</v>
      </c>
      <c r="D245" s="71" t="s">
        <v>1084</v>
      </c>
      <c r="E245" s="71" t="s">
        <v>267</v>
      </c>
      <c r="F245" s="82"/>
      <c r="G245" s="74">
        <v>50000</v>
      </c>
    </row>
    <row r="246" spans="1:7" s="64" customFormat="1" x14ac:dyDescent="0.2">
      <c r="A246" s="65">
        <v>3315</v>
      </c>
      <c r="B246" s="65">
        <v>5169</v>
      </c>
      <c r="C246" s="140">
        <v>20638000000</v>
      </c>
      <c r="D246" s="72" t="s">
        <v>1131</v>
      </c>
      <c r="E246" s="71" t="s">
        <v>267</v>
      </c>
      <c r="F246" s="82"/>
      <c r="G246" s="74">
        <v>500000</v>
      </c>
    </row>
    <row r="247" spans="1:7" s="64" customFormat="1" x14ac:dyDescent="0.2">
      <c r="A247" s="65">
        <v>6171</v>
      </c>
      <c r="B247" s="65">
        <v>5169</v>
      </c>
      <c r="C247" s="140">
        <v>20748000000</v>
      </c>
      <c r="D247" s="72" t="s">
        <v>1126</v>
      </c>
      <c r="E247" s="71" t="s">
        <v>267</v>
      </c>
      <c r="F247" s="82"/>
      <c r="G247" s="74">
        <v>180000</v>
      </c>
    </row>
    <row r="248" spans="1:7" s="64" customFormat="1" x14ac:dyDescent="0.2">
      <c r="A248" s="75"/>
      <c r="B248" s="75"/>
      <c r="C248" s="132"/>
      <c r="D248" s="84" t="s">
        <v>645</v>
      </c>
      <c r="E248" s="84"/>
      <c r="F248" s="85"/>
      <c r="G248" s="22"/>
    </row>
    <row r="249" spans="1:7" s="64" customFormat="1" x14ac:dyDescent="0.2">
      <c r="A249" s="71">
        <v>6171</v>
      </c>
      <c r="B249" s="71">
        <v>5173</v>
      </c>
      <c r="C249" s="133">
        <v>20002000000</v>
      </c>
      <c r="D249" s="71" t="s">
        <v>1</v>
      </c>
      <c r="E249" s="71" t="s">
        <v>243</v>
      </c>
      <c r="F249" s="82"/>
      <c r="G249" s="74">
        <v>2000</v>
      </c>
    </row>
    <row r="250" spans="1:7" s="64" customFormat="1" x14ac:dyDescent="0.2">
      <c r="A250" s="65">
        <v>6171</v>
      </c>
      <c r="B250" s="65">
        <v>5173</v>
      </c>
      <c r="C250" s="140">
        <v>20002000000</v>
      </c>
      <c r="D250" s="71" t="s">
        <v>1</v>
      </c>
      <c r="E250" s="71" t="s">
        <v>267</v>
      </c>
      <c r="F250" s="82"/>
      <c r="G250" s="74">
        <v>2000</v>
      </c>
    </row>
    <row r="251" spans="1:7" s="64" customFormat="1" x14ac:dyDescent="0.2">
      <c r="A251" s="65">
        <v>3612</v>
      </c>
      <c r="B251" s="65">
        <v>5171</v>
      </c>
      <c r="C251" s="140">
        <v>20358000000</v>
      </c>
      <c r="D251" s="72" t="s">
        <v>259</v>
      </c>
      <c r="E251" s="71" t="s">
        <v>267</v>
      </c>
      <c r="F251" s="82"/>
      <c r="G251" s="74">
        <v>4400</v>
      </c>
    </row>
    <row r="252" spans="1:7" s="64" customFormat="1" x14ac:dyDescent="0.2">
      <c r="A252" s="65">
        <v>3613</v>
      </c>
      <c r="B252" s="65">
        <v>5171</v>
      </c>
      <c r="C252" s="140">
        <v>20359000000</v>
      </c>
      <c r="D252" s="72" t="s">
        <v>260</v>
      </c>
      <c r="E252" s="71" t="s">
        <v>267</v>
      </c>
      <c r="F252" s="82"/>
      <c r="G252" s="74">
        <v>35000</v>
      </c>
    </row>
    <row r="253" spans="1:7" s="64" customFormat="1" x14ac:dyDescent="0.2">
      <c r="A253" s="65">
        <v>3612</v>
      </c>
      <c r="B253" s="65">
        <v>5171</v>
      </c>
      <c r="C253" s="140">
        <v>20857000000</v>
      </c>
      <c r="D253" s="71" t="s">
        <v>1132</v>
      </c>
      <c r="E253" s="71" t="s">
        <v>267</v>
      </c>
      <c r="F253" s="82"/>
      <c r="G253" s="74">
        <v>570000</v>
      </c>
    </row>
    <row r="254" spans="1:7" s="64" customFormat="1" x14ac:dyDescent="0.2">
      <c r="A254" s="71"/>
      <c r="B254" s="71"/>
      <c r="C254" s="133"/>
      <c r="D254" s="86" t="s">
        <v>719</v>
      </c>
      <c r="E254" s="71"/>
      <c r="F254" s="82"/>
      <c r="G254" s="74"/>
    </row>
    <row r="255" spans="1:7" s="64" customFormat="1" x14ac:dyDescent="0.2">
      <c r="A255" s="71">
        <v>6171</v>
      </c>
      <c r="B255" s="71">
        <v>5189</v>
      </c>
      <c r="C255" s="133">
        <v>20216000000</v>
      </c>
      <c r="D255" s="71" t="s">
        <v>240</v>
      </c>
      <c r="E255" s="71" t="s">
        <v>243</v>
      </c>
      <c r="F255" s="82"/>
      <c r="G255" s="74">
        <v>20000</v>
      </c>
    </row>
    <row r="256" spans="1:7" s="64" customFormat="1" x14ac:dyDescent="0.2">
      <c r="A256" s="65">
        <v>6171</v>
      </c>
      <c r="B256" s="65">
        <v>5191</v>
      </c>
      <c r="C256" s="140">
        <v>20585000000</v>
      </c>
      <c r="D256" s="72" t="s">
        <v>262</v>
      </c>
      <c r="E256" s="71" t="s">
        <v>267</v>
      </c>
      <c r="F256" s="82"/>
      <c r="G256" s="74">
        <v>5000</v>
      </c>
    </row>
    <row r="257" spans="1:7" s="64" customFormat="1" x14ac:dyDescent="0.2">
      <c r="A257" s="71"/>
      <c r="B257" s="71"/>
      <c r="C257" s="133"/>
      <c r="D257" s="86" t="s">
        <v>646</v>
      </c>
      <c r="E257" s="71"/>
      <c r="F257" s="82"/>
      <c r="G257" s="74"/>
    </row>
    <row r="258" spans="1:7" s="64" customFormat="1" x14ac:dyDescent="0.2">
      <c r="A258" s="71">
        <v>3612</v>
      </c>
      <c r="B258" s="71">
        <v>5362</v>
      </c>
      <c r="C258" s="133">
        <v>20032000000</v>
      </c>
      <c r="D258" s="71" t="s">
        <v>83</v>
      </c>
      <c r="E258" s="71" t="s">
        <v>243</v>
      </c>
      <c r="F258" s="82"/>
      <c r="G258" s="74">
        <v>200000</v>
      </c>
    </row>
    <row r="259" spans="1:7" s="64" customFormat="1" x14ac:dyDescent="0.2">
      <c r="A259" s="71"/>
      <c r="B259" s="71"/>
      <c r="C259" s="133"/>
      <c r="D259" s="86" t="s">
        <v>154</v>
      </c>
      <c r="E259" s="71"/>
      <c r="F259" s="82"/>
      <c r="G259" s="74"/>
    </row>
    <row r="260" spans="1:7" s="64" customFormat="1" x14ac:dyDescent="0.2">
      <c r="A260" s="71">
        <v>3419</v>
      </c>
      <c r="B260" s="71">
        <v>6121</v>
      </c>
      <c r="C260" s="133">
        <v>20218000000</v>
      </c>
      <c r="D260" s="71" t="s">
        <v>242</v>
      </c>
      <c r="E260" s="71" t="s">
        <v>243</v>
      </c>
      <c r="F260" s="82"/>
      <c r="G260" s="74">
        <v>800000</v>
      </c>
    </row>
    <row r="261" spans="1:7" s="64" customFormat="1" x14ac:dyDescent="0.2">
      <c r="D261" s="32" t="s">
        <v>26</v>
      </c>
      <c r="E261" s="32"/>
      <c r="F261" s="83">
        <f>SUM(G262)</f>
        <v>0</v>
      </c>
      <c r="G261" s="33"/>
    </row>
    <row r="262" spans="1:7" s="64" customFormat="1" x14ac:dyDescent="0.2">
      <c r="D262" s="72"/>
      <c r="E262" s="72"/>
      <c r="F262" s="82"/>
      <c r="G262" s="77">
        <v>0</v>
      </c>
    </row>
    <row r="263" spans="1:7" s="64" customFormat="1" x14ac:dyDescent="0.2">
      <c r="D263" s="148" t="s">
        <v>1213</v>
      </c>
      <c r="E263" s="148"/>
      <c r="F263" s="156">
        <f>SUM(G220:G262)</f>
        <v>10000349</v>
      </c>
      <c r="G263" s="157"/>
    </row>
    <row r="264" spans="1:7" s="64" customFormat="1" x14ac:dyDescent="0.2">
      <c r="A264" s="68"/>
      <c r="B264" s="68"/>
      <c r="C264" s="68"/>
      <c r="D264" s="84"/>
      <c r="E264" s="84"/>
      <c r="F264" s="85"/>
      <c r="G264" s="155"/>
    </row>
    <row r="265" spans="1:7" s="64" customFormat="1" ht="15" x14ac:dyDescent="0.2">
      <c r="D265" s="145" t="s">
        <v>268</v>
      </c>
      <c r="E265" s="121"/>
      <c r="F265" s="153">
        <f>SUM(F266:F339)</f>
        <v>55588583</v>
      </c>
      <c r="G265" s="154"/>
    </row>
    <row r="266" spans="1:7" s="64" customFormat="1" x14ac:dyDescent="0.2">
      <c r="D266" s="32" t="s">
        <v>1056</v>
      </c>
      <c r="E266" s="104"/>
      <c r="F266" s="83">
        <f>SUM(G267:G268)</f>
        <v>9161800</v>
      </c>
      <c r="G266" s="147"/>
    </row>
    <row r="267" spans="1:7" s="64" customFormat="1" x14ac:dyDescent="0.2">
      <c r="A267" s="16">
        <v>6171</v>
      </c>
      <c r="B267" s="16">
        <v>5011</v>
      </c>
      <c r="C267" s="16">
        <v>20009000000</v>
      </c>
      <c r="D267" s="72" t="s">
        <v>1057</v>
      </c>
      <c r="E267" s="71" t="s">
        <v>13</v>
      </c>
      <c r="F267" s="82"/>
      <c r="G267" s="77">
        <v>6814000</v>
      </c>
    </row>
    <row r="268" spans="1:7" s="64" customFormat="1" ht="21.75" customHeight="1" x14ac:dyDescent="0.2">
      <c r="A268" s="16">
        <v>6171</v>
      </c>
      <c r="B268" s="321" t="s">
        <v>1221</v>
      </c>
      <c r="C268" s="321" t="s">
        <v>1222</v>
      </c>
      <c r="D268" s="72" t="s">
        <v>715</v>
      </c>
      <c r="E268" s="71" t="s">
        <v>13</v>
      </c>
      <c r="F268" s="82"/>
      <c r="G268" s="77">
        <v>2347800</v>
      </c>
    </row>
    <row r="269" spans="1:7" s="64" customFormat="1" x14ac:dyDescent="0.2">
      <c r="A269" s="76" t="s">
        <v>79</v>
      </c>
      <c r="B269" s="76" t="s">
        <v>80</v>
      </c>
      <c r="C269" s="135" t="s">
        <v>81</v>
      </c>
      <c r="D269" s="32" t="s">
        <v>153</v>
      </c>
      <c r="E269" s="32"/>
      <c r="F269" s="83">
        <f>SUM(G270:G332)</f>
        <v>26731783</v>
      </c>
      <c r="G269" s="33"/>
    </row>
    <row r="270" spans="1:7" s="64" customFormat="1" x14ac:dyDescent="0.2">
      <c r="A270" s="75"/>
      <c r="B270" s="75"/>
      <c r="C270" s="132"/>
      <c r="D270" s="84" t="s">
        <v>642</v>
      </c>
      <c r="E270" s="84"/>
      <c r="F270" s="85"/>
      <c r="G270" s="22"/>
    </row>
    <row r="271" spans="1:7" s="64" customFormat="1" x14ac:dyDescent="0.2">
      <c r="A271" s="71">
        <v>6171</v>
      </c>
      <c r="B271" s="71">
        <v>5136</v>
      </c>
      <c r="C271" s="133">
        <v>20001000000</v>
      </c>
      <c r="D271" s="71" t="s">
        <v>1105</v>
      </c>
      <c r="E271" s="72" t="s">
        <v>300</v>
      </c>
      <c r="F271" s="82"/>
      <c r="G271" s="74">
        <v>1000</v>
      </c>
    </row>
    <row r="272" spans="1:7" s="64" customFormat="1" x14ac:dyDescent="0.2">
      <c r="A272" s="71">
        <v>3632</v>
      </c>
      <c r="B272" s="71">
        <v>5137</v>
      </c>
      <c r="C272" s="133">
        <v>20003000000</v>
      </c>
      <c r="D272" s="71" t="s">
        <v>189</v>
      </c>
      <c r="E272" s="72" t="s">
        <v>300</v>
      </c>
      <c r="F272" s="82"/>
      <c r="G272" s="74">
        <v>50000</v>
      </c>
    </row>
    <row r="273" spans="1:7" s="64" customFormat="1" x14ac:dyDescent="0.2">
      <c r="A273" s="71">
        <v>6171</v>
      </c>
      <c r="B273" s="71">
        <v>5139</v>
      </c>
      <c r="C273" s="133">
        <v>20004000000</v>
      </c>
      <c r="D273" s="71" t="s">
        <v>270</v>
      </c>
      <c r="E273" s="72" t="s">
        <v>300</v>
      </c>
      <c r="F273" s="82"/>
      <c r="G273" s="74">
        <v>500000</v>
      </c>
    </row>
    <row r="274" spans="1:7" s="64" customFormat="1" x14ac:dyDescent="0.2">
      <c r="A274" s="71">
        <v>3632</v>
      </c>
      <c r="B274" s="71">
        <v>5139</v>
      </c>
      <c r="C274" s="133">
        <v>20103000000</v>
      </c>
      <c r="D274" s="71" t="s">
        <v>307</v>
      </c>
      <c r="E274" s="72" t="s">
        <v>300</v>
      </c>
      <c r="F274" s="82"/>
      <c r="G274" s="74">
        <v>100000</v>
      </c>
    </row>
    <row r="275" spans="1:7" s="64" customFormat="1" x14ac:dyDescent="0.2">
      <c r="A275" s="71"/>
      <c r="B275" s="71"/>
      <c r="C275" s="133"/>
      <c r="D275" s="86" t="s">
        <v>643</v>
      </c>
      <c r="E275" s="72"/>
      <c r="F275" s="82"/>
      <c r="G275" s="74"/>
    </row>
    <row r="276" spans="1:7" s="64" customFormat="1" x14ac:dyDescent="0.2">
      <c r="A276" s="71">
        <v>3632</v>
      </c>
      <c r="B276" s="71">
        <v>5151</v>
      </c>
      <c r="C276" s="133">
        <v>20015000000</v>
      </c>
      <c r="D276" s="71" t="s">
        <v>316</v>
      </c>
      <c r="E276" s="72" t="s">
        <v>300</v>
      </c>
      <c r="F276" s="82"/>
      <c r="G276" s="74">
        <v>25000</v>
      </c>
    </row>
    <row r="277" spans="1:7" s="64" customFormat="1" x14ac:dyDescent="0.2">
      <c r="A277" s="71">
        <v>3326</v>
      </c>
      <c r="B277" s="71">
        <v>5151</v>
      </c>
      <c r="C277" s="133">
        <v>20087000000</v>
      </c>
      <c r="D277" s="71" t="s">
        <v>1133</v>
      </c>
      <c r="E277" s="72" t="s">
        <v>300</v>
      </c>
      <c r="F277" s="82"/>
      <c r="G277" s="74">
        <v>180000</v>
      </c>
    </row>
    <row r="278" spans="1:7" s="64" customFormat="1" x14ac:dyDescent="0.2">
      <c r="A278" s="71">
        <v>2212</v>
      </c>
      <c r="B278" s="71">
        <v>5154</v>
      </c>
      <c r="C278" s="133">
        <v>20045000000</v>
      </c>
      <c r="D278" s="71" t="s">
        <v>273</v>
      </c>
      <c r="E278" s="72" t="s">
        <v>300</v>
      </c>
      <c r="F278" s="82"/>
      <c r="G278" s="74">
        <v>200000</v>
      </c>
    </row>
    <row r="279" spans="1:7" s="64" customFormat="1" x14ac:dyDescent="0.2">
      <c r="A279" s="71">
        <v>2212</v>
      </c>
      <c r="B279" s="71">
        <v>5154</v>
      </c>
      <c r="C279" s="133">
        <v>20798000000</v>
      </c>
      <c r="D279" s="71" t="s">
        <v>292</v>
      </c>
      <c r="E279" s="72" t="s">
        <v>300</v>
      </c>
      <c r="F279" s="82"/>
      <c r="G279" s="74">
        <v>500000</v>
      </c>
    </row>
    <row r="280" spans="1:7" s="64" customFormat="1" x14ac:dyDescent="0.2">
      <c r="A280" s="71">
        <v>3632</v>
      </c>
      <c r="B280" s="71">
        <v>5154</v>
      </c>
      <c r="C280" s="133">
        <v>20017000000</v>
      </c>
      <c r="D280" s="71" t="s">
        <v>317</v>
      </c>
      <c r="E280" s="72" t="s">
        <v>300</v>
      </c>
      <c r="F280" s="82"/>
      <c r="G280" s="74">
        <v>40000</v>
      </c>
    </row>
    <row r="281" spans="1:7" s="64" customFormat="1" x14ac:dyDescent="0.2">
      <c r="A281" s="71">
        <v>3326</v>
      </c>
      <c r="B281" s="71">
        <v>5154</v>
      </c>
      <c r="C281" s="133">
        <v>20088000000</v>
      </c>
      <c r="D281" s="71" t="s">
        <v>1134</v>
      </c>
      <c r="E281" s="72" t="s">
        <v>300</v>
      </c>
      <c r="F281" s="82"/>
      <c r="G281" s="74">
        <v>180000</v>
      </c>
    </row>
    <row r="282" spans="1:7" s="64" customFormat="1" x14ac:dyDescent="0.2">
      <c r="A282" s="71">
        <v>6171</v>
      </c>
      <c r="B282" s="71">
        <v>5154</v>
      </c>
      <c r="C282" s="133">
        <v>20284000000</v>
      </c>
      <c r="D282" s="72" t="s">
        <v>680</v>
      </c>
      <c r="E282" s="72" t="s">
        <v>300</v>
      </c>
      <c r="F282" s="82"/>
      <c r="G282" s="63">
        <v>0</v>
      </c>
    </row>
    <row r="283" spans="1:7" s="64" customFormat="1" x14ac:dyDescent="0.2">
      <c r="A283" s="71"/>
      <c r="B283" s="71"/>
      <c r="C283" s="133"/>
      <c r="D283" s="86" t="s">
        <v>644</v>
      </c>
      <c r="E283" s="72"/>
      <c r="F283" s="82"/>
      <c r="G283" s="74"/>
    </row>
    <row r="284" spans="1:7" s="64" customFormat="1" x14ac:dyDescent="0.2">
      <c r="A284" s="71">
        <v>6171</v>
      </c>
      <c r="B284" s="71">
        <v>5163</v>
      </c>
      <c r="C284" s="133">
        <v>10146000000</v>
      </c>
      <c r="D284" s="71" t="s">
        <v>59</v>
      </c>
      <c r="E284" s="72" t="s">
        <v>300</v>
      </c>
      <c r="F284" s="82"/>
      <c r="G284" s="74">
        <v>7000</v>
      </c>
    </row>
    <row r="285" spans="1:7" s="64" customFormat="1" x14ac:dyDescent="0.2">
      <c r="A285" s="71">
        <v>2212</v>
      </c>
      <c r="B285" s="71">
        <v>5164</v>
      </c>
      <c r="C285" s="133">
        <v>20046000000</v>
      </c>
      <c r="D285" s="71" t="s">
        <v>274</v>
      </c>
      <c r="E285" s="72" t="s">
        <v>300</v>
      </c>
      <c r="F285" s="82"/>
      <c r="G285" s="74">
        <v>200000</v>
      </c>
    </row>
    <row r="286" spans="1:7" s="64" customFormat="1" x14ac:dyDescent="0.2">
      <c r="A286" s="71">
        <v>6171</v>
      </c>
      <c r="B286" s="71">
        <v>5166</v>
      </c>
      <c r="C286" s="133">
        <v>20005000000</v>
      </c>
      <c r="D286" s="71" t="s">
        <v>271</v>
      </c>
      <c r="E286" s="72" t="s">
        <v>300</v>
      </c>
      <c r="F286" s="82"/>
      <c r="G286" s="74">
        <v>1800000</v>
      </c>
    </row>
    <row r="287" spans="1:7" s="64" customFormat="1" x14ac:dyDescent="0.2">
      <c r="A287" s="71">
        <v>6171</v>
      </c>
      <c r="B287" s="71">
        <v>5167</v>
      </c>
      <c r="C287" s="133">
        <v>20033000000</v>
      </c>
      <c r="D287" s="71" t="s">
        <v>221</v>
      </c>
      <c r="E287" s="72" t="s">
        <v>300</v>
      </c>
      <c r="F287" s="82"/>
      <c r="G287" s="74">
        <v>5000</v>
      </c>
    </row>
    <row r="288" spans="1:7" s="64" customFormat="1" x14ac:dyDescent="0.2">
      <c r="A288" s="71">
        <v>6171</v>
      </c>
      <c r="B288" s="71">
        <v>5168</v>
      </c>
      <c r="C288" s="133">
        <v>20235000000</v>
      </c>
      <c r="D288" s="71" t="s">
        <v>222</v>
      </c>
      <c r="E288" s="72" t="s">
        <v>300</v>
      </c>
      <c r="F288" s="82"/>
      <c r="G288" s="74">
        <v>4000</v>
      </c>
    </row>
    <row r="289" spans="1:7" s="64" customFormat="1" x14ac:dyDescent="0.2">
      <c r="A289" s="71">
        <v>6171</v>
      </c>
      <c r="B289" s="71">
        <v>5169</v>
      </c>
      <c r="C289" s="133">
        <v>20006000000</v>
      </c>
      <c r="D289" s="71" t="s">
        <v>52</v>
      </c>
      <c r="E289" s="72" t="s">
        <v>300</v>
      </c>
      <c r="F289" s="82"/>
      <c r="G289" s="74">
        <v>2500000</v>
      </c>
    </row>
    <row r="290" spans="1:7" s="64" customFormat="1" x14ac:dyDescent="0.2">
      <c r="A290" s="71">
        <v>2212</v>
      </c>
      <c r="B290" s="71">
        <v>5169</v>
      </c>
      <c r="C290" s="133">
        <v>20047000000</v>
      </c>
      <c r="D290" s="71" t="s">
        <v>1135</v>
      </c>
      <c r="E290" s="72" t="s">
        <v>300</v>
      </c>
      <c r="F290" s="82"/>
      <c r="G290" s="74">
        <v>100000</v>
      </c>
    </row>
    <row r="291" spans="1:7" s="64" customFormat="1" x14ac:dyDescent="0.2">
      <c r="A291" s="71">
        <v>2212</v>
      </c>
      <c r="B291" s="71">
        <v>5169</v>
      </c>
      <c r="C291" s="133">
        <v>20051000000</v>
      </c>
      <c r="D291" s="71" t="s">
        <v>1136</v>
      </c>
      <c r="E291" s="72" t="s">
        <v>300</v>
      </c>
      <c r="F291" s="82"/>
      <c r="G291" s="74">
        <v>300000</v>
      </c>
    </row>
    <row r="292" spans="1:7" s="64" customFormat="1" x14ac:dyDescent="0.2">
      <c r="A292" s="71">
        <v>2212</v>
      </c>
      <c r="B292" s="71">
        <v>5169</v>
      </c>
      <c r="C292" s="133">
        <v>20052000000</v>
      </c>
      <c r="D292" s="71" t="s">
        <v>1137</v>
      </c>
      <c r="E292" s="72" t="s">
        <v>300</v>
      </c>
      <c r="F292" s="82"/>
      <c r="G292" s="74">
        <v>1000000</v>
      </c>
    </row>
    <row r="293" spans="1:7" s="64" customFormat="1" x14ac:dyDescent="0.2">
      <c r="A293" s="71">
        <v>2212</v>
      </c>
      <c r="B293" s="71">
        <v>5169</v>
      </c>
      <c r="C293" s="133">
        <v>20053000000</v>
      </c>
      <c r="D293" s="71" t="s">
        <v>276</v>
      </c>
      <c r="E293" s="72" t="s">
        <v>300</v>
      </c>
      <c r="F293" s="82"/>
      <c r="G293" s="74">
        <v>300000</v>
      </c>
    </row>
    <row r="294" spans="1:7" s="64" customFormat="1" x14ac:dyDescent="0.2">
      <c r="A294" s="71">
        <v>3729</v>
      </c>
      <c r="B294" s="71">
        <v>5169</v>
      </c>
      <c r="C294" s="133">
        <v>20054000000</v>
      </c>
      <c r="D294" s="71" t="s">
        <v>277</v>
      </c>
      <c r="E294" s="72" t="s">
        <v>300</v>
      </c>
      <c r="F294" s="82"/>
      <c r="G294" s="74">
        <v>120000</v>
      </c>
    </row>
    <row r="295" spans="1:7" s="64" customFormat="1" x14ac:dyDescent="0.2">
      <c r="A295" s="71">
        <v>2212</v>
      </c>
      <c r="B295" s="71">
        <v>5169</v>
      </c>
      <c r="C295" s="133">
        <v>20056000000</v>
      </c>
      <c r="D295" s="71" t="s">
        <v>278</v>
      </c>
      <c r="E295" s="72" t="s">
        <v>300</v>
      </c>
      <c r="F295" s="82"/>
      <c r="G295" s="74">
        <v>50000</v>
      </c>
    </row>
    <row r="296" spans="1:7" s="64" customFormat="1" x14ac:dyDescent="0.2">
      <c r="A296" s="71">
        <v>2212</v>
      </c>
      <c r="B296" s="71">
        <v>5169</v>
      </c>
      <c r="C296" s="133">
        <v>20057000000</v>
      </c>
      <c r="D296" s="71" t="s">
        <v>279</v>
      </c>
      <c r="E296" s="72" t="s">
        <v>300</v>
      </c>
      <c r="F296" s="82"/>
      <c r="G296" s="74">
        <v>20000</v>
      </c>
    </row>
    <row r="297" spans="1:7" s="64" customFormat="1" x14ac:dyDescent="0.2">
      <c r="A297" s="71">
        <v>2212</v>
      </c>
      <c r="B297" s="71">
        <v>5169</v>
      </c>
      <c r="C297" s="133">
        <v>20058000000</v>
      </c>
      <c r="D297" s="71" t="s">
        <v>280</v>
      </c>
      <c r="E297" s="72" t="s">
        <v>300</v>
      </c>
      <c r="F297" s="82"/>
      <c r="G297" s="74">
        <v>2550000</v>
      </c>
    </row>
    <row r="298" spans="1:7" s="64" customFormat="1" x14ac:dyDescent="0.2">
      <c r="A298" s="71">
        <v>2212</v>
      </c>
      <c r="B298" s="71">
        <v>5169</v>
      </c>
      <c r="C298" s="133">
        <v>20059000000</v>
      </c>
      <c r="D298" s="71" t="s">
        <v>281</v>
      </c>
      <c r="E298" s="72" t="s">
        <v>300</v>
      </c>
      <c r="F298" s="82"/>
      <c r="G298" s="74">
        <v>120000</v>
      </c>
    </row>
    <row r="299" spans="1:7" s="64" customFormat="1" x14ac:dyDescent="0.2">
      <c r="A299" s="71">
        <v>2212</v>
      </c>
      <c r="B299" s="71">
        <v>5169</v>
      </c>
      <c r="C299" s="133">
        <v>20060000000</v>
      </c>
      <c r="D299" s="71" t="s">
        <v>1138</v>
      </c>
      <c r="E299" s="72" t="s">
        <v>300</v>
      </c>
      <c r="F299" s="82"/>
      <c r="G299" s="74">
        <v>100000</v>
      </c>
    </row>
    <row r="300" spans="1:7" s="64" customFormat="1" x14ac:dyDescent="0.2">
      <c r="A300" s="71">
        <v>2212</v>
      </c>
      <c r="B300" s="71">
        <v>5169</v>
      </c>
      <c r="C300" s="133">
        <v>20061000000</v>
      </c>
      <c r="D300" s="71" t="s">
        <v>1139</v>
      </c>
      <c r="E300" s="72" t="s">
        <v>300</v>
      </c>
      <c r="F300" s="82"/>
      <c r="G300" s="74">
        <v>300000</v>
      </c>
    </row>
    <row r="301" spans="1:7" s="64" customFormat="1" x14ac:dyDescent="0.2">
      <c r="A301" s="71">
        <v>2212</v>
      </c>
      <c r="B301" s="71">
        <v>5169</v>
      </c>
      <c r="C301" s="133">
        <v>20530000000</v>
      </c>
      <c r="D301" s="71" t="s">
        <v>289</v>
      </c>
      <c r="E301" s="72" t="s">
        <v>300</v>
      </c>
      <c r="F301" s="82"/>
      <c r="G301" s="74">
        <v>605000</v>
      </c>
    </row>
    <row r="302" spans="1:7" s="64" customFormat="1" x14ac:dyDescent="0.2">
      <c r="A302" s="71">
        <v>2212</v>
      </c>
      <c r="B302" s="71">
        <v>5169</v>
      </c>
      <c r="C302" s="133">
        <v>20797000000</v>
      </c>
      <c r="D302" s="71" t="s">
        <v>291</v>
      </c>
      <c r="E302" s="72" t="s">
        <v>300</v>
      </c>
      <c r="F302" s="82"/>
      <c r="G302" s="74">
        <v>200000</v>
      </c>
    </row>
    <row r="303" spans="1:7" s="64" customFormat="1" x14ac:dyDescent="0.2">
      <c r="A303" s="71">
        <v>3322</v>
      </c>
      <c r="B303" s="71">
        <v>5169</v>
      </c>
      <c r="C303" s="133">
        <v>20093000000</v>
      </c>
      <c r="D303" s="71" t="s">
        <v>303</v>
      </c>
      <c r="E303" s="72" t="s">
        <v>300</v>
      </c>
      <c r="F303" s="82"/>
      <c r="G303" s="74">
        <v>80000</v>
      </c>
    </row>
    <row r="304" spans="1:7" s="64" customFormat="1" x14ac:dyDescent="0.2">
      <c r="A304" s="71">
        <v>3632</v>
      </c>
      <c r="B304" s="71">
        <v>5169</v>
      </c>
      <c r="C304" s="133">
        <v>20098000000</v>
      </c>
      <c r="D304" s="71" t="s">
        <v>304</v>
      </c>
      <c r="E304" s="72" t="s">
        <v>300</v>
      </c>
      <c r="F304" s="82"/>
      <c r="G304" s="74">
        <v>100000</v>
      </c>
    </row>
    <row r="305" spans="1:7" s="64" customFormat="1" x14ac:dyDescent="0.2">
      <c r="A305" s="71">
        <v>3632</v>
      </c>
      <c r="B305" s="71">
        <v>5169</v>
      </c>
      <c r="C305" s="133">
        <v>20101000000</v>
      </c>
      <c r="D305" s="71" t="s">
        <v>306</v>
      </c>
      <c r="E305" s="72" t="s">
        <v>300</v>
      </c>
      <c r="F305" s="82"/>
      <c r="G305" s="74">
        <v>400000</v>
      </c>
    </row>
    <row r="306" spans="1:7" s="64" customFormat="1" x14ac:dyDescent="0.2">
      <c r="A306" s="71">
        <v>2229</v>
      </c>
      <c r="B306" s="71">
        <v>5169</v>
      </c>
      <c r="C306" s="133">
        <v>20117000000</v>
      </c>
      <c r="D306" s="71" t="s">
        <v>313</v>
      </c>
      <c r="E306" s="72" t="s">
        <v>300</v>
      </c>
      <c r="F306" s="82"/>
      <c r="G306" s="74">
        <v>150000</v>
      </c>
    </row>
    <row r="307" spans="1:7" s="64" customFormat="1" x14ac:dyDescent="0.2">
      <c r="A307" s="71">
        <v>3632</v>
      </c>
      <c r="B307" s="71">
        <v>5169</v>
      </c>
      <c r="C307" s="133">
        <v>20406000000</v>
      </c>
      <c r="D307" s="71" t="s">
        <v>314</v>
      </c>
      <c r="E307" s="72" t="s">
        <v>300</v>
      </c>
      <c r="F307" s="82"/>
      <c r="G307" s="74">
        <v>100000</v>
      </c>
    </row>
    <row r="308" spans="1:7" s="64" customFormat="1" x14ac:dyDescent="0.2">
      <c r="A308" s="71">
        <v>3412</v>
      </c>
      <c r="B308" s="71">
        <v>5164</v>
      </c>
      <c r="C308" s="133">
        <v>20285000000</v>
      </c>
      <c r="D308" s="72" t="s">
        <v>681</v>
      </c>
      <c r="E308" s="72" t="s">
        <v>300</v>
      </c>
      <c r="F308" s="82"/>
      <c r="G308" s="63">
        <v>50000</v>
      </c>
    </row>
    <row r="309" spans="1:7" s="64" customFormat="1" x14ac:dyDescent="0.2">
      <c r="A309" s="72">
        <v>2143</v>
      </c>
      <c r="B309" s="72">
        <v>5169</v>
      </c>
      <c r="C309" s="320" t="s">
        <v>1220</v>
      </c>
      <c r="D309" s="72" t="s">
        <v>686</v>
      </c>
      <c r="E309" s="72" t="s">
        <v>300</v>
      </c>
      <c r="F309" s="82"/>
      <c r="G309" s="74">
        <v>500000</v>
      </c>
    </row>
    <row r="310" spans="1:7" s="64" customFormat="1" x14ac:dyDescent="0.2">
      <c r="A310" s="71"/>
      <c r="B310" s="71"/>
      <c r="C310" s="133"/>
      <c r="D310" s="86" t="s">
        <v>645</v>
      </c>
      <c r="E310" s="72"/>
      <c r="F310" s="82"/>
      <c r="G310" s="74"/>
    </row>
    <row r="311" spans="1:7" s="64" customFormat="1" x14ac:dyDescent="0.2">
      <c r="A311" s="71">
        <v>3631</v>
      </c>
      <c r="B311" s="71">
        <v>5171</v>
      </c>
      <c r="C311" s="133">
        <v>20048000000</v>
      </c>
      <c r="D311" s="71" t="s">
        <v>1140</v>
      </c>
      <c r="E311" s="72" t="s">
        <v>300</v>
      </c>
      <c r="F311" s="82"/>
      <c r="G311" s="74">
        <v>3000000</v>
      </c>
    </row>
    <row r="312" spans="1:7" s="64" customFormat="1" x14ac:dyDescent="0.2">
      <c r="A312" s="71">
        <v>3745</v>
      </c>
      <c r="B312" s="71">
        <v>5171</v>
      </c>
      <c r="C312" s="133">
        <v>20079000000</v>
      </c>
      <c r="D312" s="71" t="s">
        <v>286</v>
      </c>
      <c r="E312" s="72" t="s">
        <v>300</v>
      </c>
      <c r="F312" s="82"/>
      <c r="G312" s="74">
        <v>700000</v>
      </c>
    </row>
    <row r="313" spans="1:7" s="64" customFormat="1" x14ac:dyDescent="0.2">
      <c r="A313" s="71">
        <v>3729</v>
      </c>
      <c r="B313" s="71">
        <v>5171</v>
      </c>
      <c r="C313" s="133">
        <v>20081000000</v>
      </c>
      <c r="D313" s="71" t="s">
        <v>288</v>
      </c>
      <c r="E313" s="72" t="s">
        <v>300</v>
      </c>
      <c r="F313" s="82"/>
      <c r="G313" s="74">
        <v>456000</v>
      </c>
    </row>
    <row r="314" spans="1:7" s="64" customFormat="1" x14ac:dyDescent="0.2">
      <c r="A314" s="71">
        <v>2212</v>
      </c>
      <c r="B314" s="71">
        <v>5171</v>
      </c>
      <c r="C314" s="133">
        <v>20799000000</v>
      </c>
      <c r="D314" s="71" t="s">
        <v>720</v>
      </c>
      <c r="E314" s="72" t="s">
        <v>300</v>
      </c>
      <c r="F314" s="82"/>
      <c r="G314" s="74">
        <v>1500000</v>
      </c>
    </row>
    <row r="315" spans="1:7" s="64" customFormat="1" x14ac:dyDescent="0.2">
      <c r="A315" s="71">
        <v>3632</v>
      </c>
      <c r="B315" s="71">
        <v>5171</v>
      </c>
      <c r="C315" s="133">
        <v>20100000000</v>
      </c>
      <c r="D315" s="71" t="s">
        <v>305</v>
      </c>
      <c r="E315" s="72" t="s">
        <v>300</v>
      </c>
      <c r="F315" s="82"/>
      <c r="G315" s="74">
        <v>250000</v>
      </c>
    </row>
    <row r="316" spans="1:7" s="64" customFormat="1" x14ac:dyDescent="0.2">
      <c r="A316" s="71">
        <v>3632</v>
      </c>
      <c r="B316" s="71">
        <v>5171</v>
      </c>
      <c r="C316" s="133">
        <v>20409000000</v>
      </c>
      <c r="D316" s="71" t="s">
        <v>315</v>
      </c>
      <c r="E316" s="72" t="s">
        <v>300</v>
      </c>
      <c r="F316" s="82"/>
      <c r="G316" s="74">
        <v>1000000</v>
      </c>
    </row>
    <row r="317" spans="1:7" s="64" customFormat="1" x14ac:dyDescent="0.2">
      <c r="A317" s="71"/>
      <c r="B317" s="71"/>
      <c r="C317" s="133"/>
      <c r="D317" s="86" t="s">
        <v>663</v>
      </c>
      <c r="E317" s="72"/>
      <c r="F317" s="82"/>
      <c r="G317" s="74"/>
    </row>
    <row r="318" spans="1:7" s="64" customFormat="1" x14ac:dyDescent="0.2">
      <c r="A318" s="71">
        <v>6171</v>
      </c>
      <c r="B318" s="71">
        <v>5173</v>
      </c>
      <c r="C318" s="133">
        <v>20002000000</v>
      </c>
      <c r="D318" s="71" t="s">
        <v>1</v>
      </c>
      <c r="E318" s="72" t="s">
        <v>300</v>
      </c>
      <c r="F318" s="82"/>
      <c r="G318" s="74">
        <v>10000</v>
      </c>
    </row>
    <row r="319" spans="1:7" s="64" customFormat="1" x14ac:dyDescent="0.2">
      <c r="A319" s="71">
        <v>6171</v>
      </c>
      <c r="B319" s="71">
        <v>5175</v>
      </c>
      <c r="C319" s="133">
        <v>20008000000</v>
      </c>
      <c r="D319" s="71" t="s">
        <v>178</v>
      </c>
      <c r="E319" s="72" t="s">
        <v>300</v>
      </c>
      <c r="F319" s="82"/>
      <c r="G319" s="74">
        <v>5000</v>
      </c>
    </row>
    <row r="320" spans="1:7" s="64" customFormat="1" x14ac:dyDescent="0.2">
      <c r="A320" s="71">
        <v>2212</v>
      </c>
      <c r="B320" s="71">
        <v>5179</v>
      </c>
      <c r="C320" s="133">
        <v>20255000000</v>
      </c>
      <c r="D320" s="71" t="s">
        <v>231</v>
      </c>
      <c r="E320" s="72" t="s">
        <v>300</v>
      </c>
      <c r="F320" s="82"/>
      <c r="G320" s="74">
        <v>10000</v>
      </c>
    </row>
    <row r="321" spans="1:7" s="64" customFormat="1" x14ac:dyDescent="0.2">
      <c r="A321" s="71"/>
      <c r="B321" s="71"/>
      <c r="C321" s="133"/>
      <c r="D321" s="86" t="s">
        <v>673</v>
      </c>
      <c r="E321" s="72"/>
      <c r="F321" s="82"/>
      <c r="G321" s="74"/>
    </row>
    <row r="322" spans="1:7" s="64" customFormat="1" x14ac:dyDescent="0.2">
      <c r="A322" s="71">
        <v>6171</v>
      </c>
      <c r="B322" s="71">
        <v>5192</v>
      </c>
      <c r="C322" s="133">
        <v>20104000000</v>
      </c>
      <c r="D322" s="71" t="s">
        <v>308</v>
      </c>
      <c r="E322" s="72" t="s">
        <v>300</v>
      </c>
      <c r="F322" s="82"/>
      <c r="G322" s="74">
        <v>4000</v>
      </c>
    </row>
    <row r="323" spans="1:7" s="64" customFormat="1" x14ac:dyDescent="0.2">
      <c r="A323" s="71">
        <v>2221</v>
      </c>
      <c r="B323" s="71">
        <v>5213</v>
      </c>
      <c r="C323" s="133" t="s">
        <v>1200</v>
      </c>
      <c r="D323" s="71" t="s">
        <v>1201</v>
      </c>
      <c r="E323" s="72" t="s">
        <v>300</v>
      </c>
      <c r="F323" s="82"/>
      <c r="G323" s="74">
        <v>300000</v>
      </c>
    </row>
    <row r="324" spans="1:7" s="64" customFormat="1" x14ac:dyDescent="0.2">
      <c r="A324" s="71">
        <v>2221</v>
      </c>
      <c r="B324" s="71">
        <v>5213</v>
      </c>
      <c r="C324" s="133">
        <v>20534000000</v>
      </c>
      <c r="D324" s="71" t="s">
        <v>1141</v>
      </c>
      <c r="E324" s="72" t="s">
        <v>300</v>
      </c>
      <c r="F324" s="82"/>
      <c r="G324" s="74">
        <v>3278783</v>
      </c>
    </row>
    <row r="325" spans="1:7" s="64" customFormat="1" x14ac:dyDescent="0.2">
      <c r="A325" s="71"/>
      <c r="B325" s="71"/>
      <c r="C325" s="133"/>
      <c r="D325" s="86" t="s">
        <v>674</v>
      </c>
      <c r="E325" s="72"/>
      <c r="F325" s="82"/>
      <c r="G325" s="74"/>
    </row>
    <row r="326" spans="1:7" s="64" customFormat="1" x14ac:dyDescent="0.2">
      <c r="A326" s="71">
        <v>6330</v>
      </c>
      <c r="B326" s="71">
        <v>5345</v>
      </c>
      <c r="C326" s="133">
        <v>20029000009</v>
      </c>
      <c r="D326" s="71" t="s">
        <v>301</v>
      </c>
      <c r="E326" s="72" t="s">
        <v>300</v>
      </c>
      <c r="F326" s="82"/>
      <c r="G326" s="74">
        <v>1100000</v>
      </c>
    </row>
    <row r="327" spans="1:7" s="64" customFormat="1" x14ac:dyDescent="0.2">
      <c r="A327" s="71">
        <v>6330</v>
      </c>
      <c r="B327" s="71">
        <v>5349</v>
      </c>
      <c r="C327" s="133">
        <v>20030000009</v>
      </c>
      <c r="D327" s="71" t="s">
        <v>302</v>
      </c>
      <c r="E327" s="72" t="s">
        <v>300</v>
      </c>
      <c r="F327" s="82"/>
      <c r="G327" s="74">
        <v>1100000</v>
      </c>
    </row>
    <row r="328" spans="1:7" s="64" customFormat="1" x14ac:dyDescent="0.2">
      <c r="A328" s="71"/>
      <c r="B328" s="71"/>
      <c r="C328" s="133"/>
      <c r="D328" s="86" t="s">
        <v>646</v>
      </c>
      <c r="E328" s="72"/>
      <c r="F328" s="82"/>
      <c r="G328" s="74"/>
    </row>
    <row r="329" spans="1:7" s="64" customFormat="1" x14ac:dyDescent="0.2">
      <c r="A329" s="71">
        <v>6171</v>
      </c>
      <c r="B329" s="71">
        <v>5362</v>
      </c>
      <c r="C329" s="133">
        <v>20784000000</v>
      </c>
      <c r="D329" s="71" t="s">
        <v>1142</v>
      </c>
      <c r="E329" s="72" t="s">
        <v>300</v>
      </c>
      <c r="F329" s="82"/>
      <c r="G329" s="74">
        <v>2000</v>
      </c>
    </row>
    <row r="330" spans="1:7" s="64" customFormat="1" x14ac:dyDescent="0.2">
      <c r="A330" s="5"/>
      <c r="B330" s="5"/>
      <c r="C330" s="5"/>
      <c r="D330" s="86" t="s">
        <v>154</v>
      </c>
      <c r="E330" s="72"/>
      <c r="F330" s="82"/>
      <c r="G330" s="74"/>
    </row>
    <row r="331" spans="1:7" s="64" customFormat="1" x14ac:dyDescent="0.2">
      <c r="A331" s="71">
        <v>2212</v>
      </c>
      <c r="B331" s="72">
        <v>6122</v>
      </c>
      <c r="C331" s="133">
        <v>20800000000</v>
      </c>
      <c r="D331" s="71" t="s">
        <v>318</v>
      </c>
      <c r="E331" s="72" t="s">
        <v>300</v>
      </c>
      <c r="F331" s="82"/>
      <c r="G331" s="74">
        <v>479000</v>
      </c>
    </row>
    <row r="332" spans="1:7" s="64" customFormat="1" x14ac:dyDescent="0.2">
      <c r="A332" s="71">
        <v>3632</v>
      </c>
      <c r="B332" s="71">
        <v>6121</v>
      </c>
      <c r="C332" s="133">
        <v>20742000000</v>
      </c>
      <c r="D332" s="71" t="s">
        <v>319</v>
      </c>
      <c r="E332" s="72" t="s">
        <v>300</v>
      </c>
      <c r="F332" s="82"/>
      <c r="G332" s="74">
        <v>100000</v>
      </c>
    </row>
    <row r="333" spans="1:7" s="64" customFormat="1" x14ac:dyDescent="0.2">
      <c r="D333" s="32" t="s">
        <v>26</v>
      </c>
      <c r="E333" s="32"/>
      <c r="F333" s="83">
        <f>SUM(G334:G339)</f>
        <v>19695000</v>
      </c>
      <c r="G333" s="33"/>
    </row>
    <row r="334" spans="1:7" s="64" customFormat="1" x14ac:dyDescent="0.2">
      <c r="A334" s="71">
        <v>2212</v>
      </c>
      <c r="B334" s="72">
        <v>6121</v>
      </c>
      <c r="C334" s="133">
        <v>20801000500</v>
      </c>
      <c r="D334" s="71" t="s">
        <v>1144</v>
      </c>
      <c r="E334" s="72" t="s">
        <v>300</v>
      </c>
      <c r="F334" s="82"/>
      <c r="G334" s="74">
        <v>200000</v>
      </c>
    </row>
    <row r="335" spans="1:7" s="64" customFormat="1" x14ac:dyDescent="0.2">
      <c r="A335" s="71">
        <v>3639</v>
      </c>
      <c r="B335" s="72">
        <v>6121</v>
      </c>
      <c r="C335" s="133">
        <v>20803000500</v>
      </c>
      <c r="D335" s="71" t="s">
        <v>1143</v>
      </c>
      <c r="E335" s="72" t="s">
        <v>300</v>
      </c>
      <c r="F335" s="82"/>
      <c r="G335" s="74">
        <v>4000000</v>
      </c>
    </row>
    <row r="336" spans="1:7" s="64" customFormat="1" x14ac:dyDescent="0.2">
      <c r="A336" s="71">
        <v>3639</v>
      </c>
      <c r="B336" s="71">
        <v>6121</v>
      </c>
      <c r="C336" s="133">
        <v>20801000500</v>
      </c>
      <c r="D336" s="71" t="s">
        <v>1146</v>
      </c>
      <c r="E336" s="72" t="s">
        <v>300</v>
      </c>
      <c r="F336" s="82"/>
      <c r="G336" s="74">
        <v>12000000</v>
      </c>
    </row>
    <row r="337" spans="1:7" s="64" customFormat="1" x14ac:dyDescent="0.2">
      <c r="A337" s="71">
        <v>2212</v>
      </c>
      <c r="B337" s="71">
        <v>6121</v>
      </c>
      <c r="C337" s="133">
        <v>20902000000</v>
      </c>
      <c r="D337" s="71" t="s">
        <v>1145</v>
      </c>
      <c r="E337" s="72" t="s">
        <v>300</v>
      </c>
      <c r="F337" s="82"/>
      <c r="G337" s="74">
        <v>195000</v>
      </c>
    </row>
    <row r="338" spans="1:7" s="64" customFormat="1" x14ac:dyDescent="0.2">
      <c r="A338" s="71">
        <v>3639</v>
      </c>
      <c r="B338" s="71">
        <v>6121</v>
      </c>
      <c r="C338" s="133">
        <v>20085000100</v>
      </c>
      <c r="D338" s="71" t="s">
        <v>1147</v>
      </c>
      <c r="E338" s="72" t="s">
        <v>300</v>
      </c>
      <c r="F338" s="82"/>
      <c r="G338" s="74">
        <v>300000</v>
      </c>
    </row>
    <row r="339" spans="1:7" s="64" customFormat="1" x14ac:dyDescent="0.2">
      <c r="A339" s="71">
        <v>3639</v>
      </c>
      <c r="B339" s="71">
        <v>6121</v>
      </c>
      <c r="C339" s="133">
        <v>20085000500</v>
      </c>
      <c r="D339" s="71" t="s">
        <v>1148</v>
      </c>
      <c r="E339" s="72" t="s">
        <v>300</v>
      </c>
      <c r="F339" s="82"/>
      <c r="G339" s="74">
        <v>3000000</v>
      </c>
    </row>
    <row r="340" spans="1:7" s="64" customFormat="1" x14ac:dyDescent="0.2">
      <c r="D340" s="148" t="s">
        <v>269</v>
      </c>
      <c r="E340" s="148"/>
      <c r="F340" s="156">
        <f>SUM(G267:G339)</f>
        <v>55588583</v>
      </c>
      <c r="G340" s="157"/>
    </row>
    <row r="341" spans="1:7" s="64" customFormat="1" x14ac:dyDescent="0.2">
      <c r="A341" s="68"/>
      <c r="B341" s="68"/>
      <c r="C341" s="68"/>
      <c r="D341" s="84"/>
      <c r="E341" s="84"/>
      <c r="F341" s="85"/>
      <c r="G341" s="155"/>
    </row>
    <row r="342" spans="1:7" s="64" customFormat="1" ht="15" x14ac:dyDescent="0.2">
      <c r="D342" s="145" t="s">
        <v>325</v>
      </c>
      <c r="E342" s="121"/>
      <c r="F342" s="153">
        <f>SUM(F343:F372)</f>
        <v>13040560</v>
      </c>
      <c r="G342" s="154"/>
    </row>
    <row r="343" spans="1:7" s="64" customFormat="1" x14ac:dyDescent="0.2">
      <c r="D343" s="32" t="s">
        <v>1056</v>
      </c>
      <c r="E343" s="104"/>
      <c r="F343" s="83">
        <f>SUM(G344:G345)</f>
        <v>6119560</v>
      </c>
      <c r="G343" s="147"/>
    </row>
    <row r="344" spans="1:7" s="64" customFormat="1" x14ac:dyDescent="0.2">
      <c r="A344" s="16">
        <v>6171</v>
      </c>
      <c r="B344" s="16">
        <v>5011</v>
      </c>
      <c r="C344" s="16">
        <v>20009000000</v>
      </c>
      <c r="D344" s="72" t="s">
        <v>1057</v>
      </c>
      <c r="E344" s="71" t="s">
        <v>13</v>
      </c>
      <c r="F344" s="82"/>
      <c r="G344" s="77">
        <v>4552000</v>
      </c>
    </row>
    <row r="345" spans="1:7" s="64" customFormat="1" ht="21.75" customHeight="1" x14ac:dyDescent="0.2">
      <c r="A345" s="16">
        <v>6171</v>
      </c>
      <c r="B345" s="321" t="s">
        <v>1221</v>
      </c>
      <c r="C345" s="321" t="s">
        <v>1222</v>
      </c>
      <c r="D345" s="72" t="s">
        <v>715</v>
      </c>
      <c r="E345" s="71" t="s">
        <v>13</v>
      </c>
      <c r="F345" s="82"/>
      <c r="G345" s="77">
        <v>1567560</v>
      </c>
    </row>
    <row r="346" spans="1:7" s="64" customFormat="1" x14ac:dyDescent="0.2">
      <c r="A346" s="76" t="s">
        <v>79</v>
      </c>
      <c r="B346" s="76" t="s">
        <v>80</v>
      </c>
      <c r="C346" s="135" t="s">
        <v>81</v>
      </c>
      <c r="D346" s="32" t="s">
        <v>153</v>
      </c>
      <c r="E346" s="32"/>
      <c r="F346" s="83">
        <f>SUM(G348:G370)</f>
        <v>6921000</v>
      </c>
      <c r="G346" s="33"/>
    </row>
    <row r="347" spans="1:7" s="64" customFormat="1" x14ac:dyDescent="0.2">
      <c r="A347" s="76"/>
      <c r="B347" s="76"/>
      <c r="C347" s="135"/>
      <c r="D347" s="84" t="s">
        <v>642</v>
      </c>
      <c r="E347" s="84"/>
      <c r="F347" s="85"/>
      <c r="G347" s="22"/>
    </row>
    <row r="348" spans="1:7" s="64" customFormat="1" x14ac:dyDescent="0.2">
      <c r="A348" s="76">
        <v>6171</v>
      </c>
      <c r="B348" s="76">
        <v>5021</v>
      </c>
      <c r="C348" s="135">
        <v>20010000000</v>
      </c>
      <c r="D348" s="88" t="s">
        <v>192</v>
      </c>
      <c r="E348" s="72" t="s">
        <v>339</v>
      </c>
      <c r="F348" s="85"/>
      <c r="G348" s="307">
        <v>70000</v>
      </c>
    </row>
    <row r="349" spans="1:7" s="64" customFormat="1" x14ac:dyDescent="0.2">
      <c r="A349" s="71">
        <v>6171</v>
      </c>
      <c r="B349" s="71">
        <v>5136</v>
      </c>
      <c r="C349" s="133">
        <v>20001000000</v>
      </c>
      <c r="D349" s="71" t="s">
        <v>1105</v>
      </c>
      <c r="E349" s="72" t="s">
        <v>339</v>
      </c>
      <c r="F349" s="82"/>
      <c r="G349" s="74">
        <v>5000</v>
      </c>
    </row>
    <row r="350" spans="1:7" s="64" customFormat="1" x14ac:dyDescent="0.2">
      <c r="A350" s="71">
        <v>6171</v>
      </c>
      <c r="B350" s="71">
        <v>5139</v>
      </c>
      <c r="C350" s="133">
        <v>20004000000</v>
      </c>
      <c r="D350" s="71" t="s">
        <v>2</v>
      </c>
      <c r="E350" s="72" t="s">
        <v>339</v>
      </c>
      <c r="F350" s="82"/>
      <c r="G350" s="74">
        <v>5000</v>
      </c>
    </row>
    <row r="351" spans="1:7" s="64" customFormat="1" x14ac:dyDescent="0.2">
      <c r="A351" s="71"/>
      <c r="B351" s="71"/>
      <c r="C351" s="133"/>
      <c r="D351" s="86" t="s">
        <v>675</v>
      </c>
      <c r="E351" s="72"/>
      <c r="F351" s="82"/>
      <c r="G351" s="74"/>
    </row>
    <row r="352" spans="1:7" s="64" customFormat="1" x14ac:dyDescent="0.2">
      <c r="A352" s="71">
        <v>3635</v>
      </c>
      <c r="B352" s="71">
        <v>5169</v>
      </c>
      <c r="C352" s="133">
        <v>20006000000</v>
      </c>
      <c r="D352" s="71" t="s">
        <v>52</v>
      </c>
      <c r="E352" s="72" t="s">
        <v>339</v>
      </c>
      <c r="F352" s="82"/>
      <c r="G352" s="74">
        <v>120000</v>
      </c>
    </row>
    <row r="353" spans="1:7" s="64" customFormat="1" x14ac:dyDescent="0.2">
      <c r="A353" s="71">
        <v>3635</v>
      </c>
      <c r="B353" s="71">
        <v>5169</v>
      </c>
      <c r="C353" s="133">
        <v>20267000000</v>
      </c>
      <c r="D353" s="71" t="s">
        <v>1149</v>
      </c>
      <c r="E353" s="72" t="s">
        <v>339</v>
      </c>
      <c r="F353" s="82"/>
      <c r="G353" s="74">
        <v>484000</v>
      </c>
    </row>
    <row r="354" spans="1:7" s="64" customFormat="1" x14ac:dyDescent="0.2">
      <c r="A354" s="71">
        <v>3635</v>
      </c>
      <c r="B354" s="71">
        <v>5169</v>
      </c>
      <c r="C354" s="133">
        <v>20268000000</v>
      </c>
      <c r="D354" s="71" t="s">
        <v>329</v>
      </c>
      <c r="E354" s="72" t="s">
        <v>339</v>
      </c>
      <c r="F354" s="82"/>
      <c r="G354" s="74">
        <v>300000</v>
      </c>
    </row>
    <row r="355" spans="1:7" s="64" customFormat="1" x14ac:dyDescent="0.2">
      <c r="A355" s="71">
        <v>3635</v>
      </c>
      <c r="B355" s="71">
        <v>5169</v>
      </c>
      <c r="C355" s="133">
        <v>20874000000</v>
      </c>
      <c r="D355" s="71" t="s">
        <v>338</v>
      </c>
      <c r="E355" s="72" t="s">
        <v>339</v>
      </c>
      <c r="F355" s="82"/>
      <c r="G355" s="74">
        <v>700000</v>
      </c>
    </row>
    <row r="356" spans="1:7" s="64" customFormat="1" x14ac:dyDescent="0.2">
      <c r="A356" s="71"/>
      <c r="B356" s="71"/>
      <c r="C356" s="133"/>
      <c r="D356" s="86" t="s">
        <v>663</v>
      </c>
      <c r="E356" s="72"/>
      <c r="F356" s="82"/>
      <c r="G356" s="74"/>
    </row>
    <row r="357" spans="1:7" s="64" customFormat="1" x14ac:dyDescent="0.2">
      <c r="A357" s="71">
        <v>3635</v>
      </c>
      <c r="B357" s="71">
        <v>5173</v>
      </c>
      <c r="C357" s="133">
        <v>20002000000</v>
      </c>
      <c r="D357" s="71" t="s">
        <v>1</v>
      </c>
      <c r="E357" s="72" t="s">
        <v>339</v>
      </c>
      <c r="F357" s="82"/>
      <c r="G357" s="74">
        <v>12000</v>
      </c>
    </row>
    <row r="358" spans="1:7" s="64" customFormat="1" x14ac:dyDescent="0.2">
      <c r="A358" s="71">
        <v>3635</v>
      </c>
      <c r="B358" s="71">
        <v>5175</v>
      </c>
      <c r="C358" s="133">
        <v>20008000000</v>
      </c>
      <c r="D358" s="71" t="s">
        <v>178</v>
      </c>
      <c r="E358" s="72" t="s">
        <v>339</v>
      </c>
      <c r="F358" s="82"/>
      <c r="G358" s="74">
        <v>5000</v>
      </c>
    </row>
    <row r="359" spans="1:7" s="64" customFormat="1" x14ac:dyDescent="0.2">
      <c r="A359" s="71">
        <v>3635</v>
      </c>
      <c r="B359" s="71">
        <v>5179</v>
      </c>
      <c r="C359" s="133">
        <v>20745000000</v>
      </c>
      <c r="D359" s="71" t="s">
        <v>336</v>
      </c>
      <c r="E359" s="72" t="s">
        <v>339</v>
      </c>
      <c r="F359" s="82"/>
      <c r="G359" s="74">
        <v>200000</v>
      </c>
    </row>
    <row r="360" spans="1:7" s="64" customFormat="1" x14ac:dyDescent="0.2">
      <c r="A360" s="5"/>
      <c r="B360" s="5"/>
      <c r="C360" s="5"/>
      <c r="D360" s="86" t="s">
        <v>154</v>
      </c>
      <c r="E360" s="72"/>
      <c r="F360" s="82"/>
      <c r="G360" s="74"/>
    </row>
    <row r="361" spans="1:7" s="64" customFormat="1" x14ac:dyDescent="0.2">
      <c r="A361" s="71">
        <v>3635</v>
      </c>
      <c r="B361" s="71">
        <v>6119</v>
      </c>
      <c r="C361" s="133">
        <v>20270000000</v>
      </c>
      <c r="D361" s="71" t="s">
        <v>330</v>
      </c>
      <c r="E361" s="72" t="s">
        <v>339</v>
      </c>
      <c r="F361" s="82"/>
      <c r="G361" s="74">
        <v>400000</v>
      </c>
    </row>
    <row r="362" spans="1:7" s="64" customFormat="1" x14ac:dyDescent="0.2">
      <c r="A362" s="71">
        <v>3635</v>
      </c>
      <c r="B362" s="71">
        <v>6119</v>
      </c>
      <c r="C362" s="133">
        <v>20271000000</v>
      </c>
      <c r="D362" s="71" t="s">
        <v>331</v>
      </c>
      <c r="E362" s="72" t="s">
        <v>339</v>
      </c>
      <c r="F362" s="82"/>
      <c r="G362" s="74">
        <v>2880000</v>
      </c>
    </row>
    <row r="363" spans="1:7" s="64" customFormat="1" x14ac:dyDescent="0.2">
      <c r="A363" s="71">
        <v>3635</v>
      </c>
      <c r="B363" s="71">
        <v>6119</v>
      </c>
      <c r="C363" s="133">
        <v>20272000000</v>
      </c>
      <c r="D363" s="71" t="s">
        <v>332</v>
      </c>
      <c r="E363" s="72" t="s">
        <v>339</v>
      </c>
      <c r="F363" s="82"/>
      <c r="G363" s="74">
        <v>300000</v>
      </c>
    </row>
    <row r="364" spans="1:7" s="64" customFormat="1" x14ac:dyDescent="0.2">
      <c r="A364" s="71">
        <v>3635</v>
      </c>
      <c r="B364" s="71">
        <v>6119</v>
      </c>
      <c r="C364" s="133">
        <v>20273000000</v>
      </c>
      <c r="D364" s="71" t="s">
        <v>333</v>
      </c>
      <c r="E364" s="72" t="s">
        <v>339</v>
      </c>
      <c r="F364" s="82"/>
      <c r="G364" s="74">
        <v>100000</v>
      </c>
    </row>
    <row r="365" spans="1:7" s="64" customFormat="1" x14ac:dyDescent="0.2">
      <c r="A365" s="71">
        <v>3635</v>
      </c>
      <c r="B365" s="71">
        <v>6119</v>
      </c>
      <c r="C365" s="133">
        <v>20274000000</v>
      </c>
      <c r="D365" s="71" t="s">
        <v>334</v>
      </c>
      <c r="E365" s="72" t="s">
        <v>339</v>
      </c>
      <c r="F365" s="82"/>
      <c r="G365" s="74">
        <v>200000</v>
      </c>
    </row>
    <row r="366" spans="1:7" s="64" customFormat="1" x14ac:dyDescent="0.2">
      <c r="A366" s="71">
        <v>3635</v>
      </c>
      <c r="B366" s="71">
        <v>6119</v>
      </c>
      <c r="C366" s="133">
        <v>20275000000</v>
      </c>
      <c r="D366" s="71" t="s">
        <v>335</v>
      </c>
      <c r="E366" s="72" t="s">
        <v>339</v>
      </c>
      <c r="F366" s="82"/>
      <c r="G366" s="74">
        <v>200000</v>
      </c>
    </row>
    <row r="367" spans="1:7" s="64" customFormat="1" x14ac:dyDescent="0.2">
      <c r="A367" s="71">
        <v>2212</v>
      </c>
      <c r="B367" s="71">
        <v>6121</v>
      </c>
      <c r="C367" s="133">
        <v>20277000000</v>
      </c>
      <c r="D367" s="71" t="s">
        <v>1150</v>
      </c>
      <c r="E367" s="72" t="s">
        <v>339</v>
      </c>
      <c r="F367" s="82"/>
      <c r="G367" s="74">
        <v>200000</v>
      </c>
    </row>
    <row r="368" spans="1:7" s="64" customFormat="1" x14ac:dyDescent="0.2">
      <c r="A368" s="71">
        <v>2212</v>
      </c>
      <c r="B368" s="71">
        <v>6121</v>
      </c>
      <c r="C368" s="133">
        <v>20278000000</v>
      </c>
      <c r="D368" s="71" t="s">
        <v>1151</v>
      </c>
      <c r="E368" s="72" t="s">
        <v>339</v>
      </c>
      <c r="F368" s="82"/>
      <c r="G368" s="74">
        <v>200000</v>
      </c>
    </row>
    <row r="369" spans="1:7" s="64" customFormat="1" x14ac:dyDescent="0.2">
      <c r="A369" s="71">
        <v>2212</v>
      </c>
      <c r="B369" s="71">
        <v>6121</v>
      </c>
      <c r="C369" s="133">
        <v>20872000000</v>
      </c>
      <c r="D369" s="71" t="s">
        <v>1152</v>
      </c>
      <c r="E369" s="72" t="s">
        <v>339</v>
      </c>
      <c r="F369" s="82"/>
      <c r="G369" s="74">
        <v>390000</v>
      </c>
    </row>
    <row r="370" spans="1:7" s="64" customFormat="1" x14ac:dyDescent="0.2">
      <c r="A370" s="71">
        <v>2331</v>
      </c>
      <c r="B370" s="71">
        <v>6121</v>
      </c>
      <c r="C370" s="133">
        <v>20873000000</v>
      </c>
      <c r="D370" s="71" t="s">
        <v>337</v>
      </c>
      <c r="E370" s="72" t="s">
        <v>339</v>
      </c>
      <c r="F370" s="82"/>
      <c r="G370" s="74">
        <v>150000</v>
      </c>
    </row>
    <row r="371" spans="1:7" s="64" customFormat="1" x14ac:dyDescent="0.2">
      <c r="D371" s="32" t="s">
        <v>26</v>
      </c>
      <c r="E371" s="32"/>
      <c r="F371" s="83">
        <f>SUM(G372)</f>
        <v>0</v>
      </c>
      <c r="G371" s="33"/>
    </row>
    <row r="372" spans="1:7" s="64" customFormat="1" x14ac:dyDescent="0.2">
      <c r="D372" s="72"/>
      <c r="E372" s="72"/>
      <c r="F372" s="82"/>
      <c r="G372" s="77">
        <v>0</v>
      </c>
    </row>
    <row r="373" spans="1:7" s="64" customFormat="1" x14ac:dyDescent="0.2">
      <c r="D373" s="148" t="s">
        <v>324</v>
      </c>
      <c r="E373" s="148"/>
      <c r="F373" s="156">
        <f>SUM(G344:G372)</f>
        <v>13040560</v>
      </c>
      <c r="G373" s="157"/>
    </row>
    <row r="374" spans="1:7" s="64" customFormat="1" x14ac:dyDescent="0.2">
      <c r="A374" s="68"/>
      <c r="B374" s="68"/>
      <c r="C374" s="68"/>
      <c r="D374" s="84"/>
      <c r="E374" s="84"/>
      <c r="F374" s="85"/>
      <c r="G374" s="155"/>
    </row>
    <row r="375" spans="1:7" s="64" customFormat="1" ht="15" x14ac:dyDescent="0.2">
      <c r="D375" s="145" t="s">
        <v>326</v>
      </c>
      <c r="E375" s="121"/>
      <c r="F375" s="153">
        <f>SUM(F376:F407)</f>
        <v>7871000</v>
      </c>
      <c r="G375" s="154"/>
    </row>
    <row r="376" spans="1:7" s="64" customFormat="1" x14ac:dyDescent="0.2">
      <c r="D376" s="32" t="s">
        <v>1056</v>
      </c>
      <c r="E376" s="104"/>
      <c r="F376" s="83">
        <f>SUM(G377:G378)</f>
        <v>1517000</v>
      </c>
      <c r="G376" s="147"/>
    </row>
    <row r="377" spans="1:7" s="64" customFormat="1" x14ac:dyDescent="0.2">
      <c r="A377" s="16">
        <v>6171</v>
      </c>
      <c r="B377" s="16">
        <v>5011</v>
      </c>
      <c r="C377" s="16">
        <v>20009000000</v>
      </c>
      <c r="D377" s="72" t="s">
        <v>1057</v>
      </c>
      <c r="E377" s="71" t="s">
        <v>13</v>
      </c>
      <c r="F377" s="82"/>
      <c r="G377" s="77">
        <v>1128000</v>
      </c>
    </row>
    <row r="378" spans="1:7" s="64" customFormat="1" ht="24" customHeight="1" x14ac:dyDescent="0.2">
      <c r="A378" s="16">
        <v>6171</v>
      </c>
      <c r="B378" s="321" t="s">
        <v>1221</v>
      </c>
      <c r="C378" s="321" t="s">
        <v>1222</v>
      </c>
      <c r="D378" s="72" t="s">
        <v>715</v>
      </c>
      <c r="E378" s="71" t="s">
        <v>13</v>
      </c>
      <c r="F378" s="82"/>
      <c r="G378" s="77">
        <v>389000</v>
      </c>
    </row>
    <row r="379" spans="1:7" s="64" customFormat="1" x14ac:dyDescent="0.2">
      <c r="A379" s="76" t="s">
        <v>79</v>
      </c>
      <c r="B379" s="76" t="s">
        <v>80</v>
      </c>
      <c r="C379" s="135" t="s">
        <v>81</v>
      </c>
      <c r="D379" s="32" t="s">
        <v>153</v>
      </c>
      <c r="E379" s="32"/>
      <c r="F379" s="83">
        <f>SUM(G381:G405)</f>
        <v>6354000</v>
      </c>
      <c r="G379" s="33"/>
    </row>
    <row r="380" spans="1:7" s="64" customFormat="1" x14ac:dyDescent="0.2">
      <c r="A380" s="76"/>
      <c r="B380" s="76"/>
      <c r="C380" s="132"/>
      <c r="D380" s="84" t="s">
        <v>642</v>
      </c>
      <c r="E380" s="84"/>
      <c r="F380" s="85"/>
      <c r="G380" s="22"/>
    </row>
    <row r="381" spans="1:7" s="64" customFormat="1" x14ac:dyDescent="0.2">
      <c r="A381" s="72">
        <v>6171</v>
      </c>
      <c r="B381" s="72">
        <v>5136</v>
      </c>
      <c r="C381" s="136">
        <v>20001000000</v>
      </c>
      <c r="D381" s="72" t="s">
        <v>1105</v>
      </c>
      <c r="E381" s="72" t="s">
        <v>716</v>
      </c>
      <c r="F381" s="82"/>
      <c r="G381" s="74">
        <v>2000</v>
      </c>
    </row>
    <row r="382" spans="1:7" s="64" customFormat="1" x14ac:dyDescent="0.2">
      <c r="A382" s="72">
        <v>3745</v>
      </c>
      <c r="B382" s="72">
        <v>5137</v>
      </c>
      <c r="C382" s="136">
        <v>20086000000</v>
      </c>
      <c r="D382" s="72" t="s">
        <v>345</v>
      </c>
      <c r="E382" s="72" t="s">
        <v>716</v>
      </c>
      <c r="F382" s="82"/>
      <c r="G382" s="74">
        <v>50000</v>
      </c>
    </row>
    <row r="383" spans="1:7" s="64" customFormat="1" x14ac:dyDescent="0.2">
      <c r="A383" s="72"/>
      <c r="B383" s="72"/>
      <c r="C383" s="136"/>
      <c r="D383" s="87" t="s">
        <v>644</v>
      </c>
      <c r="E383" s="72"/>
      <c r="F383" s="82"/>
      <c r="G383" s="74"/>
    </row>
    <row r="384" spans="1:7" s="64" customFormat="1" x14ac:dyDescent="0.2">
      <c r="A384" s="72">
        <v>6171</v>
      </c>
      <c r="B384" s="72">
        <v>5166</v>
      </c>
      <c r="C384" s="136">
        <v>20005000000</v>
      </c>
      <c r="D384" s="72" t="s">
        <v>1107</v>
      </c>
      <c r="E384" s="72" t="s">
        <v>716</v>
      </c>
      <c r="F384" s="82"/>
      <c r="G384" s="74">
        <v>20000</v>
      </c>
    </row>
    <row r="385" spans="1:7" s="64" customFormat="1" x14ac:dyDescent="0.2">
      <c r="A385" s="72">
        <v>3729</v>
      </c>
      <c r="B385" s="72">
        <v>5169</v>
      </c>
      <c r="C385" s="136">
        <v>20049000000</v>
      </c>
      <c r="D385" s="72" t="s">
        <v>341</v>
      </c>
      <c r="E385" s="72" t="s">
        <v>716</v>
      </c>
      <c r="F385" s="82"/>
      <c r="G385" s="74">
        <v>2000000</v>
      </c>
    </row>
    <row r="386" spans="1:7" s="64" customFormat="1" x14ac:dyDescent="0.2">
      <c r="A386" s="72">
        <v>3745</v>
      </c>
      <c r="B386" s="72">
        <v>5169</v>
      </c>
      <c r="C386" s="136">
        <v>20050000000</v>
      </c>
      <c r="D386" s="72" t="s">
        <v>342</v>
      </c>
      <c r="E386" s="72" t="s">
        <v>716</v>
      </c>
      <c r="F386" s="82"/>
      <c r="G386" s="74">
        <v>200000</v>
      </c>
    </row>
    <row r="387" spans="1:7" s="64" customFormat="1" x14ac:dyDescent="0.2">
      <c r="A387" s="72">
        <v>3792</v>
      </c>
      <c r="B387" s="72">
        <v>5169</v>
      </c>
      <c r="C387" s="136">
        <v>20006000000</v>
      </c>
      <c r="D387" s="72" t="s">
        <v>52</v>
      </c>
      <c r="E387" s="72" t="s">
        <v>716</v>
      </c>
      <c r="F387" s="82"/>
      <c r="G387" s="74">
        <v>360000</v>
      </c>
    </row>
    <row r="388" spans="1:7" s="64" customFormat="1" x14ac:dyDescent="0.2">
      <c r="A388" s="72">
        <v>3745</v>
      </c>
      <c r="B388" s="72">
        <v>5169</v>
      </c>
      <c r="C388" s="136">
        <v>20089000000</v>
      </c>
      <c r="D388" s="72" t="s">
        <v>346</v>
      </c>
      <c r="E388" s="72" t="s">
        <v>716</v>
      </c>
      <c r="F388" s="82"/>
      <c r="G388" s="74">
        <v>300000</v>
      </c>
    </row>
    <row r="389" spans="1:7" s="64" customFormat="1" x14ac:dyDescent="0.2">
      <c r="A389" s="72">
        <v>3745</v>
      </c>
      <c r="B389" s="72">
        <v>5169</v>
      </c>
      <c r="C389" s="136">
        <v>20090000000</v>
      </c>
      <c r="D389" s="72" t="s">
        <v>347</v>
      </c>
      <c r="E389" s="72" t="s">
        <v>716</v>
      </c>
      <c r="F389" s="82"/>
      <c r="G389" s="74">
        <v>300000</v>
      </c>
    </row>
    <row r="390" spans="1:7" s="64" customFormat="1" x14ac:dyDescent="0.2">
      <c r="A390" s="72">
        <v>3745</v>
      </c>
      <c r="B390" s="72">
        <v>5169</v>
      </c>
      <c r="C390" s="136">
        <v>20091000000</v>
      </c>
      <c r="D390" s="72" t="s">
        <v>1153</v>
      </c>
      <c r="E390" s="72" t="s">
        <v>716</v>
      </c>
      <c r="F390" s="82"/>
      <c r="G390" s="74">
        <v>20000</v>
      </c>
    </row>
    <row r="391" spans="1:7" s="64" customFormat="1" x14ac:dyDescent="0.2">
      <c r="A391" s="72">
        <v>3745</v>
      </c>
      <c r="B391" s="72">
        <v>5169</v>
      </c>
      <c r="C391" s="136">
        <v>20092000000</v>
      </c>
      <c r="D391" s="72" t="s">
        <v>348</v>
      </c>
      <c r="E391" s="72" t="s">
        <v>716</v>
      </c>
      <c r="F391" s="82"/>
      <c r="G391" s="74">
        <v>120000</v>
      </c>
    </row>
    <row r="392" spans="1:7" s="64" customFormat="1" x14ac:dyDescent="0.2">
      <c r="A392" s="72">
        <v>3745</v>
      </c>
      <c r="B392" s="72">
        <v>5169</v>
      </c>
      <c r="C392" s="136">
        <v>20094000000</v>
      </c>
      <c r="D392" s="72" t="s">
        <v>349</v>
      </c>
      <c r="E392" s="72" t="s">
        <v>716</v>
      </c>
      <c r="F392" s="82"/>
      <c r="G392" s="74">
        <v>25000</v>
      </c>
    </row>
    <row r="393" spans="1:7" s="64" customFormat="1" x14ac:dyDescent="0.2">
      <c r="A393" s="72">
        <v>3745</v>
      </c>
      <c r="B393" s="72">
        <v>5169</v>
      </c>
      <c r="C393" s="136">
        <v>20095000000</v>
      </c>
      <c r="D393" s="72" t="s">
        <v>350</v>
      </c>
      <c r="E393" s="72" t="s">
        <v>716</v>
      </c>
      <c r="F393" s="82"/>
      <c r="G393" s="74">
        <v>20000</v>
      </c>
    </row>
    <row r="394" spans="1:7" s="64" customFormat="1" x14ac:dyDescent="0.2">
      <c r="A394" s="72">
        <v>3727</v>
      </c>
      <c r="B394" s="72">
        <v>5169</v>
      </c>
      <c r="C394" s="136">
        <v>20113000000</v>
      </c>
      <c r="D394" s="72" t="s">
        <v>352</v>
      </c>
      <c r="E394" s="72" t="s">
        <v>716</v>
      </c>
      <c r="F394" s="82"/>
      <c r="G394" s="74">
        <v>250000</v>
      </c>
    </row>
    <row r="395" spans="1:7" s="64" customFormat="1" x14ac:dyDescent="0.2">
      <c r="A395" s="72">
        <v>1014</v>
      </c>
      <c r="B395" s="72">
        <v>5169</v>
      </c>
      <c r="C395" s="136">
        <v>20114000000</v>
      </c>
      <c r="D395" s="72" t="s">
        <v>353</v>
      </c>
      <c r="E395" s="72" t="s">
        <v>716</v>
      </c>
      <c r="F395" s="82"/>
      <c r="G395" s="74">
        <v>130000</v>
      </c>
    </row>
    <row r="396" spans="1:7" s="64" customFormat="1" x14ac:dyDescent="0.2">
      <c r="A396" s="72">
        <v>3728</v>
      </c>
      <c r="B396" s="72">
        <v>5169</v>
      </c>
      <c r="C396" s="136">
        <v>20118000000</v>
      </c>
      <c r="D396" s="72" t="s">
        <v>1154</v>
      </c>
      <c r="E396" s="72" t="s">
        <v>716</v>
      </c>
      <c r="F396" s="82"/>
      <c r="G396" s="74">
        <v>100000</v>
      </c>
    </row>
    <row r="397" spans="1:7" s="64" customFormat="1" x14ac:dyDescent="0.2">
      <c r="A397" s="72">
        <v>3728</v>
      </c>
      <c r="B397" s="72">
        <v>5169</v>
      </c>
      <c r="C397" s="136">
        <v>20119000000</v>
      </c>
      <c r="D397" s="72" t="s">
        <v>354</v>
      </c>
      <c r="E397" s="72" t="s">
        <v>716</v>
      </c>
      <c r="F397" s="82"/>
      <c r="G397" s="74">
        <v>65000</v>
      </c>
    </row>
    <row r="398" spans="1:7" s="64" customFormat="1" x14ac:dyDescent="0.2">
      <c r="A398" s="72"/>
      <c r="B398" s="72"/>
      <c r="C398" s="136"/>
      <c r="D398" s="87" t="s">
        <v>645</v>
      </c>
      <c r="E398" s="72"/>
      <c r="F398" s="82"/>
      <c r="G398" s="74"/>
    </row>
    <row r="399" spans="1:7" s="64" customFormat="1" x14ac:dyDescent="0.2">
      <c r="A399" s="72">
        <v>2212</v>
      </c>
      <c r="B399" s="72">
        <v>5171</v>
      </c>
      <c r="C399" s="136">
        <v>20073000000</v>
      </c>
      <c r="D399" s="72" t="s">
        <v>343</v>
      </c>
      <c r="E399" s="72" t="s">
        <v>716</v>
      </c>
      <c r="F399" s="82"/>
      <c r="G399" s="74">
        <v>1000000</v>
      </c>
    </row>
    <row r="400" spans="1:7" s="64" customFormat="1" x14ac:dyDescent="0.2">
      <c r="A400" s="72">
        <v>2212</v>
      </c>
      <c r="B400" s="72">
        <v>5171</v>
      </c>
      <c r="C400" s="136">
        <v>20076000000</v>
      </c>
      <c r="D400" s="72" t="s">
        <v>344</v>
      </c>
      <c r="E400" s="72" t="s">
        <v>716</v>
      </c>
      <c r="F400" s="82"/>
      <c r="G400" s="74">
        <v>1000000</v>
      </c>
    </row>
    <row r="401" spans="1:7" s="64" customFormat="1" x14ac:dyDescent="0.2">
      <c r="A401" s="72">
        <v>3722</v>
      </c>
      <c r="B401" s="72">
        <v>5171</v>
      </c>
      <c r="C401" s="136">
        <v>20112000000</v>
      </c>
      <c r="D401" s="72" t="s">
        <v>351</v>
      </c>
      <c r="E401" s="72" t="s">
        <v>716</v>
      </c>
      <c r="F401" s="82"/>
      <c r="G401" s="74">
        <v>300000</v>
      </c>
    </row>
    <row r="402" spans="1:7" s="64" customFormat="1" x14ac:dyDescent="0.2">
      <c r="A402" s="72"/>
      <c r="B402" s="72"/>
      <c r="C402" s="136"/>
      <c r="D402" s="87" t="s">
        <v>663</v>
      </c>
      <c r="E402" s="72"/>
      <c r="F402" s="82"/>
      <c r="G402" s="74"/>
    </row>
    <row r="403" spans="1:7" s="64" customFormat="1" x14ac:dyDescent="0.2">
      <c r="A403" s="72">
        <v>6171</v>
      </c>
      <c r="B403" s="72">
        <v>5173</v>
      </c>
      <c r="C403" s="136">
        <v>20002000000</v>
      </c>
      <c r="D403" s="72" t="s">
        <v>1</v>
      </c>
      <c r="E403" s="72" t="s">
        <v>716</v>
      </c>
      <c r="F403" s="82"/>
      <c r="G403" s="74">
        <v>12000</v>
      </c>
    </row>
    <row r="404" spans="1:7" s="64" customFormat="1" x14ac:dyDescent="0.2">
      <c r="A404" s="5"/>
      <c r="B404" s="5"/>
      <c r="C404" s="5"/>
      <c r="D404" s="86" t="s">
        <v>154</v>
      </c>
      <c r="E404" s="72"/>
      <c r="F404" s="82"/>
      <c r="G404" s="74"/>
    </row>
    <row r="405" spans="1:7" s="64" customFormat="1" x14ac:dyDescent="0.2">
      <c r="A405" s="72">
        <v>3745</v>
      </c>
      <c r="B405" s="72">
        <v>6121</v>
      </c>
      <c r="C405" s="136">
        <v>20106000000</v>
      </c>
      <c r="D405" s="72" t="s">
        <v>1155</v>
      </c>
      <c r="E405" s="72" t="s">
        <v>716</v>
      </c>
      <c r="F405" s="82"/>
      <c r="G405" s="74">
        <v>80000</v>
      </c>
    </row>
    <row r="406" spans="1:7" s="64" customFormat="1" x14ac:dyDescent="0.2">
      <c r="D406" s="32" t="s">
        <v>26</v>
      </c>
      <c r="E406" s="32"/>
      <c r="F406" s="83">
        <f>SUM(G407)</f>
        <v>0</v>
      </c>
      <c r="G406" s="33"/>
    </row>
    <row r="407" spans="1:7" s="64" customFormat="1" x14ac:dyDescent="0.2">
      <c r="D407" s="72"/>
      <c r="E407" s="72"/>
      <c r="F407" s="82"/>
      <c r="G407" s="77">
        <v>0</v>
      </c>
    </row>
    <row r="408" spans="1:7" s="64" customFormat="1" x14ac:dyDescent="0.2">
      <c r="D408" s="148" t="s">
        <v>327</v>
      </c>
      <c r="E408" s="148"/>
      <c r="F408" s="156">
        <f>SUM(G377:G407)</f>
        <v>7871000</v>
      </c>
      <c r="G408" s="157"/>
    </row>
    <row r="409" spans="1:7" s="64" customFormat="1" x14ac:dyDescent="0.2">
      <c r="A409" s="68"/>
      <c r="B409" s="68"/>
      <c r="C409" s="68"/>
      <c r="D409" s="84"/>
      <c r="E409" s="84"/>
      <c r="F409" s="85"/>
      <c r="G409" s="155"/>
    </row>
    <row r="410" spans="1:7" s="64" customFormat="1" ht="15" x14ac:dyDescent="0.2">
      <c r="D410" s="145" t="s">
        <v>328</v>
      </c>
      <c r="E410" s="121"/>
      <c r="F410" s="153">
        <f>SUM(F411:F463)</f>
        <v>5813580</v>
      </c>
      <c r="G410" s="154"/>
    </row>
    <row r="411" spans="1:7" s="64" customFormat="1" x14ac:dyDescent="0.2">
      <c r="D411" s="32" t="s">
        <v>1056</v>
      </c>
      <c r="E411" s="104"/>
      <c r="F411" s="83">
        <f>SUM(G412:G413)</f>
        <v>2939280</v>
      </c>
      <c r="G411" s="147"/>
    </row>
    <row r="412" spans="1:7" s="64" customFormat="1" x14ac:dyDescent="0.2">
      <c r="A412" s="16">
        <v>6171</v>
      </c>
      <c r="B412" s="16">
        <v>5011</v>
      </c>
      <c r="C412" s="16">
        <v>20009000000</v>
      </c>
      <c r="D412" s="72" t="s">
        <v>1057</v>
      </c>
      <c r="E412" s="71" t="s">
        <v>13</v>
      </c>
      <c r="F412" s="82"/>
      <c r="G412" s="77">
        <v>2185000</v>
      </c>
    </row>
    <row r="413" spans="1:7" s="64" customFormat="1" ht="23.25" customHeight="1" x14ac:dyDescent="0.2">
      <c r="A413" s="16">
        <v>6171</v>
      </c>
      <c r="B413" s="321" t="s">
        <v>1221</v>
      </c>
      <c r="C413" s="321" t="s">
        <v>1222</v>
      </c>
      <c r="D413" s="72" t="s">
        <v>715</v>
      </c>
      <c r="E413" s="71" t="s">
        <v>13</v>
      </c>
      <c r="F413" s="82"/>
      <c r="G413" s="77">
        <v>754280</v>
      </c>
    </row>
    <row r="414" spans="1:7" s="64" customFormat="1" x14ac:dyDescent="0.2">
      <c r="A414" s="76" t="s">
        <v>79</v>
      </c>
      <c r="B414" s="76" t="s">
        <v>80</v>
      </c>
      <c r="C414" s="135" t="s">
        <v>81</v>
      </c>
      <c r="D414" s="32" t="s">
        <v>153</v>
      </c>
      <c r="E414" s="32"/>
      <c r="F414" s="83">
        <f>SUM(G416:G461)</f>
        <v>2874300</v>
      </c>
      <c r="G414" s="33"/>
    </row>
    <row r="415" spans="1:7" s="64" customFormat="1" x14ac:dyDescent="0.2">
      <c r="A415" s="76"/>
      <c r="B415" s="76"/>
      <c r="C415" s="135"/>
      <c r="D415" s="84" t="s">
        <v>642</v>
      </c>
      <c r="E415" s="84"/>
      <c r="F415" s="85"/>
      <c r="G415" s="22"/>
    </row>
    <row r="416" spans="1:7" s="64" customFormat="1" x14ac:dyDescent="0.2">
      <c r="A416" s="71">
        <v>6171</v>
      </c>
      <c r="B416" s="71">
        <v>5136</v>
      </c>
      <c r="C416" s="133">
        <v>20001000000</v>
      </c>
      <c r="D416" s="71" t="s">
        <v>1156</v>
      </c>
      <c r="E416" s="72" t="s">
        <v>676</v>
      </c>
      <c r="F416" s="82"/>
      <c r="G416" s="63">
        <v>1000</v>
      </c>
    </row>
    <row r="417" spans="1:7" s="64" customFormat="1" x14ac:dyDescent="0.2">
      <c r="A417" s="71">
        <v>2143</v>
      </c>
      <c r="B417" s="71">
        <v>5137</v>
      </c>
      <c r="C417" s="133">
        <v>20283000000</v>
      </c>
      <c r="D417" s="72" t="s">
        <v>678</v>
      </c>
      <c r="E417" s="72" t="s">
        <v>676</v>
      </c>
      <c r="F417" s="82"/>
      <c r="G417" s="63">
        <v>30000</v>
      </c>
    </row>
    <row r="418" spans="1:7" s="64" customFormat="1" x14ac:dyDescent="0.2">
      <c r="A418" s="71">
        <v>6171</v>
      </c>
      <c r="B418" s="71">
        <v>5136</v>
      </c>
      <c r="C418" s="133">
        <v>20001000000</v>
      </c>
      <c r="D418" s="71" t="s">
        <v>51</v>
      </c>
      <c r="E418" s="72" t="s">
        <v>677</v>
      </c>
      <c r="F418" s="82"/>
      <c r="G418" s="63">
        <v>1000</v>
      </c>
    </row>
    <row r="419" spans="1:7" s="64" customFormat="1" x14ac:dyDescent="0.2">
      <c r="A419" s="71">
        <v>2143</v>
      </c>
      <c r="B419" s="71">
        <v>5137</v>
      </c>
      <c r="C419" s="133">
        <v>20317000000</v>
      </c>
      <c r="D419" s="71" t="s">
        <v>1157</v>
      </c>
      <c r="E419" s="72" t="s">
        <v>677</v>
      </c>
      <c r="F419" s="82"/>
      <c r="G419" s="63">
        <v>20000</v>
      </c>
    </row>
    <row r="420" spans="1:7" s="64" customFormat="1" x14ac:dyDescent="0.2">
      <c r="A420" s="71">
        <v>2143</v>
      </c>
      <c r="B420" s="71">
        <v>5139</v>
      </c>
      <c r="C420" s="133">
        <v>20318000000</v>
      </c>
      <c r="D420" s="71" t="s">
        <v>679</v>
      </c>
      <c r="E420" s="72" t="s">
        <v>677</v>
      </c>
      <c r="F420" s="82"/>
      <c r="G420" s="63">
        <v>7000</v>
      </c>
    </row>
    <row r="421" spans="1:7" s="64" customFormat="1" x14ac:dyDescent="0.2">
      <c r="A421" s="71"/>
      <c r="B421" s="71"/>
      <c r="C421" s="133"/>
      <c r="D421" s="86" t="s">
        <v>643</v>
      </c>
      <c r="E421" s="72"/>
      <c r="F421" s="82"/>
      <c r="G421" s="63"/>
    </row>
    <row r="422" spans="1:7" s="64" customFormat="1" x14ac:dyDescent="0.2">
      <c r="A422" s="71">
        <v>6171</v>
      </c>
      <c r="B422" s="71">
        <v>5154</v>
      </c>
      <c r="C422" s="133">
        <v>20284000000</v>
      </c>
      <c r="D422" s="71" t="s">
        <v>680</v>
      </c>
      <c r="E422" s="72" t="s">
        <v>676</v>
      </c>
      <c r="F422" s="82"/>
      <c r="G422" s="63">
        <v>4500</v>
      </c>
    </row>
    <row r="423" spans="1:7" s="64" customFormat="1" x14ac:dyDescent="0.2">
      <c r="A423" s="71"/>
      <c r="B423" s="71"/>
      <c r="C423" s="133"/>
      <c r="D423" s="87" t="s">
        <v>644</v>
      </c>
      <c r="E423" s="72"/>
      <c r="F423" s="82"/>
      <c r="G423" s="63"/>
    </row>
    <row r="424" spans="1:7" s="64" customFormat="1" x14ac:dyDescent="0.2">
      <c r="A424" s="71">
        <v>3639</v>
      </c>
      <c r="B424" s="71">
        <v>5164</v>
      </c>
      <c r="C424" s="133">
        <v>20286000000</v>
      </c>
      <c r="D424" s="72" t="s">
        <v>682</v>
      </c>
      <c r="E424" s="72" t="s">
        <v>676</v>
      </c>
      <c r="F424" s="82"/>
      <c r="G424" s="63">
        <v>800</v>
      </c>
    </row>
    <row r="425" spans="1:7" s="64" customFormat="1" x14ac:dyDescent="0.2">
      <c r="A425" s="71">
        <v>6171</v>
      </c>
      <c r="B425" s="71">
        <v>5166</v>
      </c>
      <c r="C425" s="133">
        <v>20005000000</v>
      </c>
      <c r="D425" s="71" t="s">
        <v>3</v>
      </c>
      <c r="E425" s="72" t="s">
        <v>676</v>
      </c>
      <c r="F425" s="82"/>
      <c r="G425" s="63">
        <v>20000</v>
      </c>
    </row>
    <row r="426" spans="1:7" s="64" customFormat="1" x14ac:dyDescent="0.2">
      <c r="A426" s="71">
        <v>2143</v>
      </c>
      <c r="B426" s="71">
        <v>5169</v>
      </c>
      <c r="C426" s="133">
        <v>20288000000</v>
      </c>
      <c r="D426" s="72" t="s">
        <v>688</v>
      </c>
      <c r="E426" s="72" t="s">
        <v>676</v>
      </c>
      <c r="F426" s="82"/>
      <c r="G426" s="63">
        <v>400000</v>
      </c>
    </row>
    <row r="427" spans="1:7" s="64" customFormat="1" x14ac:dyDescent="0.2">
      <c r="A427" s="71">
        <v>2143</v>
      </c>
      <c r="B427" s="71">
        <v>5169</v>
      </c>
      <c r="C427" s="133">
        <v>20289000000</v>
      </c>
      <c r="D427" s="72" t="s">
        <v>689</v>
      </c>
      <c r="E427" s="72" t="s">
        <v>676</v>
      </c>
      <c r="F427" s="82"/>
      <c r="G427" s="63">
        <v>200000</v>
      </c>
    </row>
    <row r="428" spans="1:7" s="64" customFormat="1" x14ac:dyDescent="0.2">
      <c r="A428" s="71">
        <v>3412</v>
      </c>
      <c r="B428" s="71">
        <v>5169</v>
      </c>
      <c r="C428" s="133">
        <v>20290000000</v>
      </c>
      <c r="D428" s="72" t="s">
        <v>690</v>
      </c>
      <c r="E428" s="72" t="s">
        <v>676</v>
      </c>
      <c r="F428" s="82"/>
      <c r="G428" s="63">
        <v>200000</v>
      </c>
    </row>
    <row r="429" spans="1:7" s="64" customFormat="1" x14ac:dyDescent="0.2">
      <c r="A429" s="71">
        <v>2143</v>
      </c>
      <c r="B429" s="71">
        <v>5169</v>
      </c>
      <c r="C429" s="133">
        <v>20291000000</v>
      </c>
      <c r="D429" s="72" t="s">
        <v>1158</v>
      </c>
      <c r="E429" s="72" t="s">
        <v>676</v>
      </c>
      <c r="F429" s="82"/>
      <c r="G429" s="63">
        <v>50000</v>
      </c>
    </row>
    <row r="430" spans="1:7" s="64" customFormat="1" x14ac:dyDescent="0.2">
      <c r="A430" s="71">
        <v>2143</v>
      </c>
      <c r="B430" s="71">
        <v>5169</v>
      </c>
      <c r="C430" s="133">
        <v>20292000000</v>
      </c>
      <c r="D430" s="72" t="s">
        <v>1159</v>
      </c>
      <c r="E430" s="72" t="s">
        <v>676</v>
      </c>
      <c r="F430" s="82"/>
      <c r="G430" s="63">
        <v>100000</v>
      </c>
    </row>
    <row r="431" spans="1:7" s="64" customFormat="1" x14ac:dyDescent="0.2">
      <c r="A431" s="71">
        <v>2143</v>
      </c>
      <c r="B431" s="71">
        <v>5169</v>
      </c>
      <c r="C431" s="133">
        <v>20293000000</v>
      </c>
      <c r="D431" s="72" t="s">
        <v>691</v>
      </c>
      <c r="E431" s="72" t="s">
        <v>676</v>
      </c>
      <c r="F431" s="82"/>
      <c r="G431" s="63">
        <v>50000</v>
      </c>
    </row>
    <row r="432" spans="1:7" s="64" customFormat="1" x14ac:dyDescent="0.2">
      <c r="A432" s="71">
        <v>3412</v>
      </c>
      <c r="B432" s="71">
        <v>5169</v>
      </c>
      <c r="C432" s="133">
        <v>20294000000</v>
      </c>
      <c r="D432" s="72" t="s">
        <v>692</v>
      </c>
      <c r="E432" s="72" t="s">
        <v>676</v>
      </c>
      <c r="F432" s="82"/>
      <c r="G432" s="63">
        <v>50000</v>
      </c>
    </row>
    <row r="433" spans="1:7" s="64" customFormat="1" x14ac:dyDescent="0.2">
      <c r="A433" s="71">
        <v>2143</v>
      </c>
      <c r="B433" s="71">
        <v>5169</v>
      </c>
      <c r="C433" s="133">
        <v>20296000000</v>
      </c>
      <c r="D433" s="72" t="s">
        <v>693</v>
      </c>
      <c r="E433" s="72" t="s">
        <v>676</v>
      </c>
      <c r="F433" s="82"/>
      <c r="G433" s="63">
        <v>50000</v>
      </c>
    </row>
    <row r="434" spans="1:7" s="64" customFormat="1" x14ac:dyDescent="0.2">
      <c r="A434" s="71">
        <v>6171</v>
      </c>
      <c r="B434" s="71">
        <v>5169</v>
      </c>
      <c r="C434" s="133">
        <v>20297000000</v>
      </c>
      <c r="D434" s="72" t="s">
        <v>1160</v>
      </c>
      <c r="E434" s="72" t="s">
        <v>676</v>
      </c>
      <c r="F434" s="82"/>
      <c r="G434" s="63">
        <v>0</v>
      </c>
    </row>
    <row r="435" spans="1:7" s="64" customFormat="1" x14ac:dyDescent="0.2">
      <c r="A435" s="71">
        <v>3412</v>
      </c>
      <c r="B435" s="71">
        <v>5169</v>
      </c>
      <c r="C435" s="133">
        <v>20313000000</v>
      </c>
      <c r="D435" s="72" t="s">
        <v>1216</v>
      </c>
      <c r="E435" s="72" t="s">
        <v>676</v>
      </c>
      <c r="F435" s="82"/>
      <c r="G435" s="63">
        <v>90000</v>
      </c>
    </row>
    <row r="436" spans="1:7" s="64" customFormat="1" x14ac:dyDescent="0.2">
      <c r="A436" s="71">
        <v>2143</v>
      </c>
      <c r="B436" s="71">
        <v>5169</v>
      </c>
      <c r="C436" s="133">
        <v>20298000000</v>
      </c>
      <c r="D436" s="72" t="s">
        <v>694</v>
      </c>
      <c r="E436" s="72" t="s">
        <v>676</v>
      </c>
      <c r="F436" s="82"/>
      <c r="G436" s="63">
        <v>25000</v>
      </c>
    </row>
    <row r="437" spans="1:7" s="64" customFormat="1" x14ac:dyDescent="0.2">
      <c r="A437" s="71">
        <v>2143</v>
      </c>
      <c r="B437" s="71">
        <v>5169</v>
      </c>
      <c r="C437" s="133">
        <v>20299000000</v>
      </c>
      <c r="D437" s="72" t="s">
        <v>695</v>
      </c>
      <c r="E437" s="72" t="s">
        <v>676</v>
      </c>
      <c r="F437" s="82"/>
      <c r="G437" s="63">
        <v>70000</v>
      </c>
    </row>
    <row r="438" spans="1:7" s="64" customFormat="1" x14ac:dyDescent="0.2">
      <c r="A438" s="71">
        <v>2143</v>
      </c>
      <c r="B438" s="71">
        <v>5169</v>
      </c>
      <c r="C438" s="133">
        <v>20301000000</v>
      </c>
      <c r="D438" s="72" t="s">
        <v>696</v>
      </c>
      <c r="E438" s="72" t="s">
        <v>676</v>
      </c>
      <c r="F438" s="82"/>
      <c r="G438" s="63">
        <v>30000</v>
      </c>
    </row>
    <row r="439" spans="1:7" s="64" customFormat="1" x14ac:dyDescent="0.2">
      <c r="A439" s="71">
        <v>2143</v>
      </c>
      <c r="B439" s="71">
        <v>5169</v>
      </c>
      <c r="C439" s="133">
        <v>20302000000</v>
      </c>
      <c r="D439" s="72" t="s">
        <v>697</v>
      </c>
      <c r="E439" s="72" t="s">
        <v>676</v>
      </c>
      <c r="F439" s="82"/>
      <c r="G439" s="63">
        <v>65000</v>
      </c>
    </row>
    <row r="440" spans="1:7" s="64" customFormat="1" x14ac:dyDescent="0.2">
      <c r="A440" s="71">
        <v>2143</v>
      </c>
      <c r="B440" s="71">
        <v>5169</v>
      </c>
      <c r="C440" s="133">
        <v>20303000000</v>
      </c>
      <c r="D440" s="72" t="s">
        <v>698</v>
      </c>
      <c r="E440" s="72" t="s">
        <v>676</v>
      </c>
      <c r="F440" s="82"/>
      <c r="G440" s="63">
        <v>50000</v>
      </c>
    </row>
    <row r="441" spans="1:7" s="64" customFormat="1" x14ac:dyDescent="0.2">
      <c r="A441" s="71">
        <v>3419</v>
      </c>
      <c r="B441" s="71">
        <v>5169</v>
      </c>
      <c r="C441" s="133">
        <v>20305000000</v>
      </c>
      <c r="D441" s="72" t="s">
        <v>700</v>
      </c>
      <c r="E441" s="72" t="s">
        <v>676</v>
      </c>
      <c r="F441" s="82"/>
      <c r="G441" s="63">
        <v>20000</v>
      </c>
    </row>
    <row r="442" spans="1:7" s="64" customFormat="1" x14ac:dyDescent="0.2">
      <c r="A442" s="71">
        <v>2143</v>
      </c>
      <c r="B442" s="71">
        <v>5169</v>
      </c>
      <c r="C442" s="133">
        <v>20307000000</v>
      </c>
      <c r="D442" s="72" t="s">
        <v>1161</v>
      </c>
      <c r="E442" s="72" t="s">
        <v>676</v>
      </c>
      <c r="F442" s="82"/>
      <c r="G442" s="63">
        <v>80000</v>
      </c>
    </row>
    <row r="443" spans="1:7" s="64" customFormat="1" x14ac:dyDescent="0.2">
      <c r="A443" s="71">
        <v>2143</v>
      </c>
      <c r="B443" s="71">
        <v>5164</v>
      </c>
      <c r="C443" s="133">
        <v>20319000000</v>
      </c>
      <c r="D443" s="71" t="s">
        <v>683</v>
      </c>
      <c r="E443" s="72" t="s">
        <v>677</v>
      </c>
      <c r="F443" s="82"/>
      <c r="G443" s="63">
        <v>9500</v>
      </c>
    </row>
    <row r="444" spans="1:7" s="64" customFormat="1" x14ac:dyDescent="0.2">
      <c r="A444" s="71">
        <v>2143</v>
      </c>
      <c r="B444" s="71">
        <v>5168</v>
      </c>
      <c r="C444" s="133">
        <v>20323000000</v>
      </c>
      <c r="D444" s="71" t="s">
        <v>684</v>
      </c>
      <c r="E444" s="72" t="s">
        <v>677</v>
      </c>
      <c r="F444" s="82"/>
      <c r="G444" s="63">
        <v>80500</v>
      </c>
    </row>
    <row r="445" spans="1:7" s="64" customFormat="1" x14ac:dyDescent="0.2">
      <c r="A445" s="71">
        <v>2143</v>
      </c>
      <c r="B445" s="71">
        <v>5168</v>
      </c>
      <c r="C445" s="133">
        <v>20321000000</v>
      </c>
      <c r="D445" s="71" t="s">
        <v>685</v>
      </c>
      <c r="E445" s="72" t="s">
        <v>677</v>
      </c>
      <c r="F445" s="82"/>
      <c r="G445" s="63">
        <v>15000</v>
      </c>
    </row>
    <row r="446" spans="1:7" s="64" customFormat="1" x14ac:dyDescent="0.2">
      <c r="A446" s="71">
        <v>2143</v>
      </c>
      <c r="B446" s="71">
        <v>5169</v>
      </c>
      <c r="C446" s="133">
        <v>20006000000</v>
      </c>
      <c r="D446" s="71" t="s">
        <v>52</v>
      </c>
      <c r="E446" s="72" t="s">
        <v>677</v>
      </c>
      <c r="F446" s="82"/>
      <c r="G446" s="63">
        <v>100000</v>
      </c>
    </row>
    <row r="447" spans="1:7" s="64" customFormat="1" x14ac:dyDescent="0.2">
      <c r="A447" s="71">
        <v>2143</v>
      </c>
      <c r="B447" s="71">
        <v>5169</v>
      </c>
      <c r="C447" s="133">
        <v>20320000000</v>
      </c>
      <c r="D447" s="71" t="s">
        <v>701</v>
      </c>
      <c r="E447" s="72" t="s">
        <v>677</v>
      </c>
      <c r="F447" s="82"/>
      <c r="G447" s="63">
        <v>45000</v>
      </c>
    </row>
    <row r="448" spans="1:7" s="64" customFormat="1" x14ac:dyDescent="0.2">
      <c r="A448" s="71">
        <v>2143</v>
      </c>
      <c r="B448" s="71">
        <v>5169</v>
      </c>
      <c r="C448" s="133">
        <v>20322000000</v>
      </c>
      <c r="D448" s="71" t="s">
        <v>702</v>
      </c>
      <c r="E448" s="72" t="s">
        <v>677</v>
      </c>
      <c r="F448" s="82"/>
      <c r="G448" s="63">
        <v>80000</v>
      </c>
    </row>
    <row r="449" spans="1:7" s="64" customFormat="1" x14ac:dyDescent="0.2">
      <c r="A449" s="71">
        <v>2143</v>
      </c>
      <c r="B449" s="71">
        <v>5169</v>
      </c>
      <c r="C449" s="133">
        <v>20324000000</v>
      </c>
      <c r="D449" s="71" t="s">
        <v>1162</v>
      </c>
      <c r="E449" s="72" t="s">
        <v>677</v>
      </c>
      <c r="F449" s="82"/>
      <c r="G449" s="63">
        <v>20000</v>
      </c>
    </row>
    <row r="450" spans="1:7" s="64" customFormat="1" x14ac:dyDescent="0.2">
      <c r="A450" s="71">
        <v>2143</v>
      </c>
      <c r="B450" s="71">
        <v>5169</v>
      </c>
      <c r="C450" s="133">
        <v>20326000000</v>
      </c>
      <c r="D450" s="71" t="s">
        <v>703</v>
      </c>
      <c r="E450" s="72" t="s">
        <v>677</v>
      </c>
      <c r="F450" s="82"/>
      <c r="G450" s="63">
        <v>5000</v>
      </c>
    </row>
    <row r="451" spans="1:7" s="64" customFormat="1" x14ac:dyDescent="0.2">
      <c r="A451" s="71">
        <v>2143</v>
      </c>
      <c r="B451" s="71">
        <v>5169</v>
      </c>
      <c r="C451" s="133">
        <v>20327000000</v>
      </c>
      <c r="D451" s="71" t="s">
        <v>704</v>
      </c>
      <c r="E451" s="72" t="s">
        <v>677</v>
      </c>
      <c r="F451" s="82"/>
      <c r="G451" s="63">
        <v>30000</v>
      </c>
    </row>
    <row r="452" spans="1:7" s="64" customFormat="1" x14ac:dyDescent="0.2">
      <c r="A452" s="71"/>
      <c r="B452" s="71"/>
      <c r="C452" s="133"/>
      <c r="D452" s="87" t="s">
        <v>663</v>
      </c>
      <c r="E452" s="72"/>
      <c r="F452" s="82"/>
      <c r="G452" s="93"/>
    </row>
    <row r="453" spans="1:7" s="64" customFormat="1" x14ac:dyDescent="0.2">
      <c r="A453" s="71">
        <v>6171</v>
      </c>
      <c r="B453" s="71">
        <v>5173</v>
      </c>
      <c r="C453" s="133">
        <v>20002000000</v>
      </c>
      <c r="D453" s="71" t="s">
        <v>1</v>
      </c>
      <c r="E453" s="72" t="s">
        <v>676</v>
      </c>
      <c r="F453" s="82"/>
      <c r="G453" s="63">
        <v>30000</v>
      </c>
    </row>
    <row r="454" spans="1:7" s="64" customFormat="1" x14ac:dyDescent="0.2">
      <c r="A454" s="71">
        <v>2143</v>
      </c>
      <c r="B454" s="71">
        <v>5175</v>
      </c>
      <c r="C454" s="133">
        <v>20008000000</v>
      </c>
      <c r="D454" s="71" t="s">
        <v>178</v>
      </c>
      <c r="E454" s="72" t="s">
        <v>677</v>
      </c>
      <c r="F454" s="82"/>
      <c r="G454" s="63">
        <v>10000</v>
      </c>
    </row>
    <row r="455" spans="1:7" s="64" customFormat="1" x14ac:dyDescent="0.2">
      <c r="A455" s="71"/>
      <c r="B455" s="71"/>
      <c r="C455" s="133"/>
      <c r="D455" s="86" t="s">
        <v>664</v>
      </c>
      <c r="E455" s="72"/>
      <c r="F455" s="82"/>
      <c r="G455" s="63"/>
    </row>
    <row r="456" spans="1:7" s="64" customFormat="1" x14ac:dyDescent="0.2">
      <c r="A456" s="71">
        <v>2143</v>
      </c>
      <c r="B456" s="71">
        <v>5192</v>
      </c>
      <c r="C456" s="133">
        <v>20238000000</v>
      </c>
      <c r="D456" s="71" t="s">
        <v>722</v>
      </c>
      <c r="E456" s="72" t="s">
        <v>677</v>
      </c>
      <c r="F456" s="82"/>
      <c r="G456" s="74">
        <v>265000</v>
      </c>
    </row>
    <row r="457" spans="1:7" s="64" customFormat="1" x14ac:dyDescent="0.2">
      <c r="A457" s="71">
        <v>2143</v>
      </c>
      <c r="B457" s="71">
        <v>5194</v>
      </c>
      <c r="C457" s="133">
        <v>20329000000</v>
      </c>
      <c r="D457" s="71" t="s">
        <v>708</v>
      </c>
      <c r="E457" s="72" t="s">
        <v>677</v>
      </c>
      <c r="F457" s="82"/>
      <c r="G457" s="63">
        <v>260000</v>
      </c>
    </row>
    <row r="458" spans="1:7" s="64" customFormat="1" x14ac:dyDescent="0.2">
      <c r="A458" s="71"/>
      <c r="B458" s="71"/>
      <c r="C458" s="133"/>
      <c r="D458" s="86" t="s">
        <v>673</v>
      </c>
      <c r="E458" s="72"/>
      <c r="F458" s="82"/>
      <c r="G458" s="63"/>
    </row>
    <row r="459" spans="1:7" s="64" customFormat="1" x14ac:dyDescent="0.2">
      <c r="A459" s="71">
        <v>3419</v>
      </c>
      <c r="B459" s="71">
        <v>5221</v>
      </c>
      <c r="C459" s="133">
        <v>20314000000</v>
      </c>
      <c r="D459" s="71" t="s">
        <v>1163</v>
      </c>
      <c r="E459" s="72" t="s">
        <v>676</v>
      </c>
      <c r="F459" s="82"/>
      <c r="G459" s="74">
        <v>200000</v>
      </c>
    </row>
    <row r="460" spans="1:7" s="64" customFormat="1" x14ac:dyDescent="0.2">
      <c r="A460" s="71">
        <v>2143</v>
      </c>
      <c r="B460" s="71">
        <v>5339</v>
      </c>
      <c r="C460" s="133">
        <v>20315000000</v>
      </c>
      <c r="D460" s="71" t="s">
        <v>1164</v>
      </c>
      <c r="E460" s="72" t="s">
        <v>676</v>
      </c>
      <c r="F460" s="82"/>
      <c r="G460" s="74">
        <v>60000</v>
      </c>
    </row>
    <row r="461" spans="1:7" s="64" customFormat="1" x14ac:dyDescent="0.2">
      <c r="A461" s="71">
        <v>2143</v>
      </c>
      <c r="B461" s="71">
        <v>5222</v>
      </c>
      <c r="C461" s="133">
        <v>20325000000</v>
      </c>
      <c r="D461" s="71" t="s">
        <v>1165</v>
      </c>
      <c r="E461" s="72" t="s">
        <v>677</v>
      </c>
      <c r="F461" s="82"/>
      <c r="G461" s="63">
        <v>50000</v>
      </c>
    </row>
    <row r="462" spans="1:7" s="64" customFormat="1" x14ac:dyDescent="0.2">
      <c r="D462" s="32" t="s">
        <v>26</v>
      </c>
      <c r="E462" s="32"/>
      <c r="F462" s="83">
        <f>SUM(G463)</f>
        <v>0</v>
      </c>
      <c r="G462" s="33"/>
    </row>
    <row r="463" spans="1:7" s="64" customFormat="1" x14ac:dyDescent="0.2">
      <c r="D463" s="72"/>
      <c r="E463" s="72"/>
      <c r="F463" s="82"/>
      <c r="G463" s="77">
        <v>0</v>
      </c>
    </row>
    <row r="464" spans="1:7" s="64" customFormat="1" x14ac:dyDescent="0.2">
      <c r="D464" s="148" t="s">
        <v>355</v>
      </c>
      <c r="E464" s="148"/>
      <c r="F464" s="156">
        <f>SUM(G412:G463)</f>
        <v>5813580</v>
      </c>
      <c r="G464" s="157"/>
    </row>
    <row r="465" spans="1:7" s="64" customFormat="1" x14ac:dyDescent="0.2">
      <c r="A465" s="68"/>
      <c r="B465" s="68"/>
      <c r="C465" s="68"/>
      <c r="D465" s="84"/>
      <c r="E465" s="84"/>
      <c r="F465" s="85"/>
      <c r="G465" s="155"/>
    </row>
    <row r="466" spans="1:7" s="64" customFormat="1" ht="15" x14ac:dyDescent="0.2">
      <c r="D466" s="145" t="s">
        <v>356</v>
      </c>
      <c r="E466" s="121"/>
      <c r="F466" s="153">
        <f>SUM(F467:F514)</f>
        <v>24410780</v>
      </c>
      <c r="G466" s="154"/>
    </row>
    <row r="467" spans="1:7" s="64" customFormat="1" x14ac:dyDescent="0.2">
      <c r="D467" s="32" t="s">
        <v>1056</v>
      </c>
      <c r="E467" s="104"/>
      <c r="F467" s="83">
        <f>SUM(G468:G469)</f>
        <v>5986180</v>
      </c>
      <c r="G467" s="147"/>
    </row>
    <row r="468" spans="1:7" s="64" customFormat="1" x14ac:dyDescent="0.2">
      <c r="A468" s="16">
        <v>6171</v>
      </c>
      <c r="B468" s="16">
        <v>5011</v>
      </c>
      <c r="C468" s="16">
        <v>20009000000</v>
      </c>
      <c r="D468" s="72" t="s">
        <v>1057</v>
      </c>
      <c r="E468" s="71" t="s">
        <v>13</v>
      </c>
      <c r="F468" s="82"/>
      <c r="G468" s="77">
        <v>4451000</v>
      </c>
    </row>
    <row r="469" spans="1:7" s="64" customFormat="1" ht="21.75" customHeight="1" x14ac:dyDescent="0.2">
      <c r="A469" s="16">
        <v>6171</v>
      </c>
      <c r="B469" s="321" t="s">
        <v>1221</v>
      </c>
      <c r="C469" s="321" t="s">
        <v>1222</v>
      </c>
      <c r="D469" s="72" t="s">
        <v>25</v>
      </c>
      <c r="E469" s="71" t="s">
        <v>13</v>
      </c>
      <c r="F469" s="82"/>
      <c r="G469" s="77">
        <v>1535180</v>
      </c>
    </row>
    <row r="470" spans="1:7" s="64" customFormat="1" x14ac:dyDescent="0.2">
      <c r="A470" s="76" t="s">
        <v>79</v>
      </c>
      <c r="B470" s="76" t="s">
        <v>80</v>
      </c>
      <c r="C470" s="135" t="s">
        <v>81</v>
      </c>
      <c r="D470" s="32" t="s">
        <v>153</v>
      </c>
      <c r="E470" s="32"/>
      <c r="F470" s="83">
        <f>SUM(G472:G512)</f>
        <v>18409600</v>
      </c>
      <c r="G470" s="33"/>
    </row>
    <row r="471" spans="1:7" s="64" customFormat="1" x14ac:dyDescent="0.2">
      <c r="A471" s="75"/>
      <c r="B471" s="75"/>
      <c r="C471" s="132"/>
      <c r="D471" s="84" t="s">
        <v>642</v>
      </c>
      <c r="E471" s="84"/>
      <c r="F471" s="85"/>
      <c r="G471" s="22"/>
    </row>
    <row r="472" spans="1:7" s="64" customFormat="1" x14ac:dyDescent="0.2">
      <c r="A472" s="71">
        <v>3141</v>
      </c>
      <c r="B472" s="71">
        <v>5131</v>
      </c>
      <c r="C472" s="133">
        <v>20335000000</v>
      </c>
      <c r="D472" s="71" t="s">
        <v>372</v>
      </c>
      <c r="E472" s="72" t="s">
        <v>361</v>
      </c>
      <c r="F472" s="82"/>
      <c r="G472" s="74">
        <v>7010000</v>
      </c>
    </row>
    <row r="473" spans="1:7" s="64" customFormat="1" x14ac:dyDescent="0.2">
      <c r="A473" s="71">
        <v>6171</v>
      </c>
      <c r="B473" s="71">
        <v>5136</v>
      </c>
      <c r="C473" s="133">
        <v>20001000000</v>
      </c>
      <c r="D473" s="71" t="s">
        <v>51</v>
      </c>
      <c r="E473" s="72" t="s">
        <v>361</v>
      </c>
      <c r="F473" s="82"/>
      <c r="G473" s="74">
        <v>4000</v>
      </c>
    </row>
    <row r="474" spans="1:7" s="64" customFormat="1" x14ac:dyDescent="0.2">
      <c r="A474" s="71">
        <v>6171</v>
      </c>
      <c r="B474" s="71">
        <v>5136</v>
      </c>
      <c r="C474" s="133">
        <v>20001000000</v>
      </c>
      <c r="D474" s="71" t="s">
        <v>51</v>
      </c>
      <c r="E474" s="72" t="s">
        <v>555</v>
      </c>
      <c r="F474" s="82"/>
      <c r="G474" s="74">
        <v>1000</v>
      </c>
    </row>
    <row r="475" spans="1:7" s="64" customFormat="1" x14ac:dyDescent="0.2">
      <c r="A475" s="71">
        <v>4399</v>
      </c>
      <c r="B475" s="71">
        <v>5139</v>
      </c>
      <c r="C475" s="133">
        <v>20351000000</v>
      </c>
      <c r="D475" s="71" t="s">
        <v>540</v>
      </c>
      <c r="E475" s="72" t="s">
        <v>555</v>
      </c>
      <c r="F475" s="82"/>
      <c r="G475" s="74">
        <v>1500</v>
      </c>
    </row>
    <row r="476" spans="1:7" s="64" customFormat="1" x14ac:dyDescent="0.2">
      <c r="A476" s="71"/>
      <c r="B476" s="71"/>
      <c r="C476" s="133"/>
      <c r="D476" s="86" t="s">
        <v>644</v>
      </c>
      <c r="E476" s="72"/>
      <c r="F476" s="82"/>
      <c r="G476" s="74"/>
    </row>
    <row r="477" spans="1:7" s="64" customFormat="1" x14ac:dyDescent="0.2">
      <c r="A477" s="71">
        <v>6171</v>
      </c>
      <c r="B477" s="71">
        <v>5169</v>
      </c>
      <c r="C477" s="133">
        <v>20006000000</v>
      </c>
      <c r="D477" s="71" t="s">
        <v>52</v>
      </c>
      <c r="E477" s="72" t="s">
        <v>361</v>
      </c>
      <c r="F477" s="82"/>
      <c r="G477" s="74">
        <v>1000</v>
      </c>
    </row>
    <row r="478" spans="1:7" s="64" customFormat="1" x14ac:dyDescent="0.2">
      <c r="A478" s="71">
        <v>3319</v>
      </c>
      <c r="B478" s="71">
        <v>5169</v>
      </c>
      <c r="C478" s="133">
        <v>20337000000</v>
      </c>
      <c r="D478" s="71" t="s">
        <v>374</v>
      </c>
      <c r="E478" s="72" t="s">
        <v>361</v>
      </c>
      <c r="F478" s="82"/>
      <c r="G478" s="74">
        <v>245000</v>
      </c>
    </row>
    <row r="479" spans="1:7" s="64" customFormat="1" x14ac:dyDescent="0.2">
      <c r="A479" s="71">
        <v>3319</v>
      </c>
      <c r="B479" s="71">
        <v>5169</v>
      </c>
      <c r="C479" s="133">
        <v>20338000000</v>
      </c>
      <c r="D479" s="71" t="s">
        <v>375</v>
      </c>
      <c r="E479" s="72" t="s">
        <v>361</v>
      </c>
      <c r="F479" s="82"/>
      <c r="G479" s="74">
        <v>40000</v>
      </c>
    </row>
    <row r="480" spans="1:7" s="64" customFormat="1" x14ac:dyDescent="0.2">
      <c r="A480" s="71">
        <v>3319</v>
      </c>
      <c r="B480" s="71">
        <v>5169</v>
      </c>
      <c r="C480" s="133">
        <v>20339000000</v>
      </c>
      <c r="D480" s="71" t="s">
        <v>376</v>
      </c>
      <c r="E480" s="72" t="s">
        <v>361</v>
      </c>
      <c r="F480" s="82"/>
      <c r="G480" s="74">
        <v>250000</v>
      </c>
    </row>
    <row r="481" spans="1:7" s="64" customFormat="1" x14ac:dyDescent="0.2">
      <c r="A481" s="71">
        <v>3312</v>
      </c>
      <c r="B481" s="71">
        <v>5169</v>
      </c>
      <c r="C481" s="133">
        <v>20340000000</v>
      </c>
      <c r="D481" s="71" t="s">
        <v>377</v>
      </c>
      <c r="E481" s="72" t="s">
        <v>361</v>
      </c>
      <c r="F481" s="82"/>
      <c r="G481" s="74">
        <v>150000</v>
      </c>
    </row>
    <row r="482" spans="1:7" s="64" customFormat="1" x14ac:dyDescent="0.2">
      <c r="A482" s="71">
        <v>4379</v>
      </c>
      <c r="B482" s="71">
        <v>5166</v>
      </c>
      <c r="C482" s="133">
        <v>20005000000</v>
      </c>
      <c r="D482" s="71" t="s">
        <v>3</v>
      </c>
      <c r="E482" s="72" t="s">
        <v>555</v>
      </c>
      <c r="F482" s="82"/>
      <c r="G482" s="74">
        <v>1600</v>
      </c>
    </row>
    <row r="483" spans="1:7" s="64" customFormat="1" x14ac:dyDescent="0.2">
      <c r="A483" s="71">
        <v>4399</v>
      </c>
      <c r="B483" s="71">
        <v>5169</v>
      </c>
      <c r="C483" s="133">
        <v>20353000000</v>
      </c>
      <c r="D483" s="71" t="s">
        <v>541</v>
      </c>
      <c r="E483" s="72" t="s">
        <v>555</v>
      </c>
      <c r="F483" s="82"/>
      <c r="G483" s="74">
        <v>84000</v>
      </c>
    </row>
    <row r="484" spans="1:7" s="64" customFormat="1" x14ac:dyDescent="0.2">
      <c r="A484" s="71">
        <v>4399</v>
      </c>
      <c r="B484" s="71">
        <v>5169</v>
      </c>
      <c r="C484" s="133">
        <v>20354000000</v>
      </c>
      <c r="D484" s="72" t="s">
        <v>1167</v>
      </c>
      <c r="E484" s="72" t="s">
        <v>555</v>
      </c>
      <c r="F484" s="82"/>
      <c r="G484" s="74">
        <v>2800000</v>
      </c>
    </row>
    <row r="485" spans="1:7" s="64" customFormat="1" x14ac:dyDescent="0.2">
      <c r="A485" s="71">
        <v>4399</v>
      </c>
      <c r="B485" s="71">
        <v>5169</v>
      </c>
      <c r="C485" s="133">
        <v>20355000000</v>
      </c>
      <c r="D485" s="71" t="s">
        <v>1166</v>
      </c>
      <c r="E485" s="72" t="s">
        <v>555</v>
      </c>
      <c r="F485" s="82"/>
      <c r="G485" s="74">
        <v>2200000</v>
      </c>
    </row>
    <row r="486" spans="1:7" s="64" customFormat="1" x14ac:dyDescent="0.2">
      <c r="A486" s="71">
        <v>4379</v>
      </c>
      <c r="B486" s="71">
        <v>5169</v>
      </c>
      <c r="C486" s="133">
        <v>20356000000</v>
      </c>
      <c r="D486" s="71" t="s">
        <v>542</v>
      </c>
      <c r="E486" s="72" t="s">
        <v>555</v>
      </c>
      <c r="F486" s="82"/>
      <c r="G486" s="74">
        <v>10000</v>
      </c>
    </row>
    <row r="487" spans="1:7" s="64" customFormat="1" x14ac:dyDescent="0.2">
      <c r="A487" s="71">
        <v>4349</v>
      </c>
      <c r="B487" s="71">
        <v>5169</v>
      </c>
      <c r="C487" s="133">
        <v>20357000000</v>
      </c>
      <c r="D487" s="71" t="s">
        <v>543</v>
      </c>
      <c r="E487" s="72" t="s">
        <v>555</v>
      </c>
      <c r="F487" s="82"/>
      <c r="G487" s="74">
        <v>9000</v>
      </c>
    </row>
    <row r="488" spans="1:7" s="64" customFormat="1" x14ac:dyDescent="0.2">
      <c r="A488" s="71"/>
      <c r="B488" s="71"/>
      <c r="C488" s="133"/>
      <c r="D488" s="86" t="s">
        <v>663</v>
      </c>
      <c r="E488" s="72"/>
      <c r="F488" s="82"/>
      <c r="G488" s="74"/>
    </row>
    <row r="489" spans="1:7" s="64" customFormat="1" x14ac:dyDescent="0.2">
      <c r="A489" s="71">
        <v>6171</v>
      </c>
      <c r="B489" s="71">
        <v>5173</v>
      </c>
      <c r="C489" s="133">
        <v>20002000000</v>
      </c>
      <c r="D489" s="71" t="s">
        <v>1</v>
      </c>
      <c r="E489" s="72" t="s">
        <v>361</v>
      </c>
      <c r="F489" s="82"/>
      <c r="G489" s="74">
        <v>6000</v>
      </c>
    </row>
    <row r="490" spans="1:7" s="64" customFormat="1" x14ac:dyDescent="0.2">
      <c r="A490" s="71">
        <v>6171</v>
      </c>
      <c r="B490" s="71">
        <v>5175</v>
      </c>
      <c r="C490" s="133">
        <v>20008000000</v>
      </c>
      <c r="D490" s="71" t="s">
        <v>178</v>
      </c>
      <c r="E490" s="72" t="s">
        <v>361</v>
      </c>
      <c r="F490" s="82"/>
      <c r="G490" s="74">
        <v>1000</v>
      </c>
    </row>
    <row r="491" spans="1:7" s="64" customFormat="1" x14ac:dyDescent="0.2">
      <c r="A491" s="71">
        <v>3399</v>
      </c>
      <c r="B491" s="71">
        <v>5175</v>
      </c>
      <c r="C491" s="133">
        <v>20343000000</v>
      </c>
      <c r="D491" s="71" t="s">
        <v>1170</v>
      </c>
      <c r="E491" s="72" t="s">
        <v>361</v>
      </c>
      <c r="F491" s="82"/>
      <c r="G491" s="74">
        <v>34000</v>
      </c>
    </row>
    <row r="492" spans="1:7" s="64" customFormat="1" x14ac:dyDescent="0.2">
      <c r="A492" s="71">
        <v>6171</v>
      </c>
      <c r="B492" s="71">
        <v>5173</v>
      </c>
      <c r="C492" s="133">
        <v>20002000000</v>
      </c>
      <c r="D492" s="71" t="s">
        <v>1</v>
      </c>
      <c r="E492" s="72" t="s">
        <v>555</v>
      </c>
      <c r="F492" s="82"/>
      <c r="G492" s="74">
        <v>5000</v>
      </c>
    </row>
    <row r="493" spans="1:7" s="64" customFormat="1" x14ac:dyDescent="0.2">
      <c r="A493" s="71">
        <v>6171</v>
      </c>
      <c r="B493" s="71">
        <v>5175</v>
      </c>
      <c r="C493" s="133">
        <v>20008000000</v>
      </c>
      <c r="D493" s="71" t="s">
        <v>178</v>
      </c>
      <c r="E493" s="72" t="s">
        <v>555</v>
      </c>
      <c r="F493" s="82"/>
      <c r="G493" s="74">
        <v>1500</v>
      </c>
    </row>
    <row r="494" spans="1:7" s="64" customFormat="1" x14ac:dyDescent="0.2">
      <c r="A494" s="71"/>
      <c r="B494" s="71"/>
      <c r="C494" s="133"/>
      <c r="D494" s="86" t="s">
        <v>664</v>
      </c>
      <c r="E494" s="72"/>
      <c r="F494" s="82"/>
      <c r="G494" s="74"/>
    </row>
    <row r="495" spans="1:7" s="64" customFormat="1" x14ac:dyDescent="0.2">
      <c r="A495" s="71">
        <v>3632</v>
      </c>
      <c r="B495" s="71">
        <v>5192</v>
      </c>
      <c r="C495" s="133">
        <v>20360000000</v>
      </c>
      <c r="D495" s="71" t="s">
        <v>544</v>
      </c>
      <c r="E495" s="72" t="s">
        <v>555</v>
      </c>
      <c r="F495" s="82"/>
      <c r="G495" s="74">
        <v>350000</v>
      </c>
    </row>
    <row r="496" spans="1:7" s="64" customFormat="1" x14ac:dyDescent="0.2">
      <c r="A496" s="71"/>
      <c r="B496" s="71"/>
      <c r="C496" s="133"/>
      <c r="D496" s="86" t="s">
        <v>665</v>
      </c>
      <c r="E496" s="72"/>
      <c r="F496" s="82"/>
      <c r="G496" s="74"/>
    </row>
    <row r="497" spans="1:7" s="64" customFormat="1" x14ac:dyDescent="0.2">
      <c r="A497" s="71">
        <v>6171</v>
      </c>
      <c r="B497" s="71">
        <v>5194</v>
      </c>
      <c r="C497" s="133">
        <v>20331000000</v>
      </c>
      <c r="D497" s="71" t="s">
        <v>1168</v>
      </c>
      <c r="E497" s="72" t="s">
        <v>361</v>
      </c>
      <c r="F497" s="82"/>
      <c r="G497" s="74">
        <v>15000</v>
      </c>
    </row>
    <row r="498" spans="1:7" s="64" customFormat="1" x14ac:dyDescent="0.2">
      <c r="A498" s="71">
        <v>3399</v>
      </c>
      <c r="B498" s="71">
        <v>5194</v>
      </c>
      <c r="C498" s="133">
        <v>20344000000</v>
      </c>
      <c r="D498" s="71" t="s">
        <v>1169</v>
      </c>
      <c r="E498" s="72" t="s">
        <v>361</v>
      </c>
      <c r="F498" s="82"/>
      <c r="G498" s="74">
        <v>210000</v>
      </c>
    </row>
    <row r="499" spans="1:7" s="64" customFormat="1" x14ac:dyDescent="0.2">
      <c r="A499" s="71"/>
      <c r="B499" s="71"/>
      <c r="C499" s="133"/>
      <c r="D499" s="86" t="s">
        <v>673</v>
      </c>
      <c r="E499" s="72"/>
      <c r="F499" s="82"/>
      <c r="G499" s="74"/>
    </row>
    <row r="500" spans="1:7" s="64" customFormat="1" x14ac:dyDescent="0.2">
      <c r="A500" s="71">
        <v>3312</v>
      </c>
      <c r="B500" s="71">
        <v>5222</v>
      </c>
      <c r="C500" s="133">
        <v>20346000000</v>
      </c>
      <c r="D500" s="71" t="s">
        <v>1171</v>
      </c>
      <c r="E500" s="72" t="s">
        <v>361</v>
      </c>
      <c r="F500" s="82"/>
      <c r="G500" s="74">
        <v>100000</v>
      </c>
    </row>
    <row r="501" spans="1:7" s="64" customFormat="1" x14ac:dyDescent="0.2">
      <c r="A501" s="71">
        <v>3113</v>
      </c>
      <c r="B501" s="71">
        <v>5229</v>
      </c>
      <c r="C501" s="133">
        <v>20332000000</v>
      </c>
      <c r="D501" s="71" t="s">
        <v>369</v>
      </c>
      <c r="E501" s="72" t="s">
        <v>361</v>
      </c>
      <c r="F501" s="82"/>
      <c r="G501" s="43">
        <v>900000</v>
      </c>
    </row>
    <row r="502" spans="1:7" s="64" customFormat="1" x14ac:dyDescent="0.2">
      <c r="A502" s="71">
        <v>3111</v>
      </c>
      <c r="B502" s="71">
        <v>5229</v>
      </c>
      <c r="C502" s="133">
        <v>20333000000</v>
      </c>
      <c r="D502" s="71" t="s">
        <v>370</v>
      </c>
      <c r="E502" s="72" t="s">
        <v>361</v>
      </c>
      <c r="F502" s="82"/>
      <c r="G502" s="74">
        <v>670000</v>
      </c>
    </row>
    <row r="503" spans="1:7" s="64" customFormat="1" x14ac:dyDescent="0.2">
      <c r="A503" s="71">
        <v>3319</v>
      </c>
      <c r="B503" s="71">
        <v>5229</v>
      </c>
      <c r="C503" s="133">
        <v>20334000000</v>
      </c>
      <c r="D503" s="71" t="s">
        <v>371</v>
      </c>
      <c r="E503" s="72" t="s">
        <v>361</v>
      </c>
      <c r="F503" s="82"/>
      <c r="G503" s="74">
        <v>130000</v>
      </c>
    </row>
    <row r="504" spans="1:7" s="64" customFormat="1" x14ac:dyDescent="0.2">
      <c r="A504" s="71">
        <v>3429</v>
      </c>
      <c r="B504" s="71">
        <v>5331</v>
      </c>
      <c r="C504" s="133">
        <v>20347000000</v>
      </c>
      <c r="D504" s="71" t="s">
        <v>379</v>
      </c>
      <c r="E504" s="72" t="s">
        <v>361</v>
      </c>
      <c r="F504" s="82"/>
      <c r="G504" s="74">
        <v>156000</v>
      </c>
    </row>
    <row r="505" spans="1:7" s="64" customFormat="1" x14ac:dyDescent="0.2">
      <c r="A505" s="71">
        <v>3314</v>
      </c>
      <c r="B505" s="71">
        <v>5339</v>
      </c>
      <c r="C505" s="133">
        <v>20348000000</v>
      </c>
      <c r="D505" s="71" t="s">
        <v>1172</v>
      </c>
      <c r="E505" s="72" t="s">
        <v>361</v>
      </c>
      <c r="F505" s="82"/>
      <c r="G505" s="74">
        <v>1200000</v>
      </c>
    </row>
    <row r="506" spans="1:7" s="64" customFormat="1" x14ac:dyDescent="0.2">
      <c r="A506" s="71">
        <v>3314</v>
      </c>
      <c r="B506" s="71">
        <v>5339</v>
      </c>
      <c r="C506" s="133">
        <v>20349000000</v>
      </c>
      <c r="D506" s="71" t="s">
        <v>1173</v>
      </c>
      <c r="E506" s="72" t="s">
        <v>361</v>
      </c>
      <c r="F506" s="82"/>
      <c r="G506" s="74">
        <v>100000</v>
      </c>
    </row>
    <row r="507" spans="1:7" s="64" customFormat="1" x14ac:dyDescent="0.2">
      <c r="A507" s="71">
        <v>6171</v>
      </c>
      <c r="B507" s="71">
        <v>5362</v>
      </c>
      <c r="C507" s="133">
        <v>20336000000</v>
      </c>
      <c r="D507" s="71" t="s">
        <v>373</v>
      </c>
      <c r="E507" s="72" t="s">
        <v>361</v>
      </c>
      <c r="F507" s="82"/>
      <c r="G507" s="43">
        <v>6000</v>
      </c>
    </row>
    <row r="508" spans="1:7" s="64" customFormat="1" x14ac:dyDescent="0.2">
      <c r="A508" s="71">
        <v>4357</v>
      </c>
      <c r="B508" s="71">
        <v>5339</v>
      </c>
      <c r="C508" s="133">
        <v>20363000000</v>
      </c>
      <c r="D508" s="71" t="s">
        <v>1174</v>
      </c>
      <c r="E508" s="72" t="s">
        <v>555</v>
      </c>
      <c r="F508" s="82"/>
      <c r="G508" s="74">
        <v>38000</v>
      </c>
    </row>
    <row r="509" spans="1:7" s="64" customFormat="1" x14ac:dyDescent="0.2">
      <c r="A509" s="5"/>
      <c r="B509" s="5"/>
      <c r="C509" s="5"/>
      <c r="D509" s="86" t="s">
        <v>1175</v>
      </c>
      <c r="E509" s="72"/>
      <c r="F509" s="82"/>
      <c r="G509" s="74"/>
    </row>
    <row r="510" spans="1:7" s="64" customFormat="1" x14ac:dyDescent="0.2">
      <c r="A510" s="71">
        <v>3612</v>
      </c>
      <c r="B510" s="71">
        <v>6313</v>
      </c>
      <c r="C510" s="133">
        <v>20366000000</v>
      </c>
      <c r="D510" s="71" t="s">
        <v>546</v>
      </c>
      <c r="E510" s="72" t="s">
        <v>555</v>
      </c>
      <c r="F510" s="82"/>
      <c r="G510" s="74">
        <v>910000</v>
      </c>
    </row>
    <row r="511" spans="1:7" s="64" customFormat="1" x14ac:dyDescent="0.2">
      <c r="A511" s="71">
        <v>3612</v>
      </c>
      <c r="B511" s="71">
        <v>6313</v>
      </c>
      <c r="C511" s="133">
        <v>20367000000</v>
      </c>
      <c r="D511" s="71" t="s">
        <v>547</v>
      </c>
      <c r="E511" s="72" t="s">
        <v>555</v>
      </c>
      <c r="F511" s="82"/>
      <c r="G511" s="74">
        <v>700000</v>
      </c>
    </row>
    <row r="512" spans="1:7" s="64" customFormat="1" x14ac:dyDescent="0.2">
      <c r="A512" s="71">
        <v>3612</v>
      </c>
      <c r="B512" s="71">
        <v>6313</v>
      </c>
      <c r="C512" s="133">
        <v>20580000000</v>
      </c>
      <c r="D512" s="71" t="s">
        <v>548</v>
      </c>
      <c r="E512" s="72" t="s">
        <v>555</v>
      </c>
      <c r="F512" s="82"/>
      <c r="G512" s="74">
        <v>70000</v>
      </c>
    </row>
    <row r="513" spans="1:7" s="64" customFormat="1" x14ac:dyDescent="0.2">
      <c r="D513" s="32" t="s">
        <v>26</v>
      </c>
      <c r="E513" s="32"/>
      <c r="F513" s="83">
        <f>SUM(G514)</f>
        <v>15000</v>
      </c>
      <c r="G513" s="33"/>
    </row>
    <row r="514" spans="1:7" s="64" customFormat="1" x14ac:dyDescent="0.2">
      <c r="A514" s="71">
        <v>4349</v>
      </c>
      <c r="B514" s="71">
        <v>5229</v>
      </c>
      <c r="C514" s="133">
        <v>20362000000</v>
      </c>
      <c r="D514" s="71" t="s">
        <v>545</v>
      </c>
      <c r="E514" s="72" t="s">
        <v>555</v>
      </c>
      <c r="F514" s="82"/>
      <c r="G514" s="74">
        <v>15000</v>
      </c>
    </row>
    <row r="515" spans="1:7" s="64" customFormat="1" x14ac:dyDescent="0.2">
      <c r="D515" s="148" t="s">
        <v>357</v>
      </c>
      <c r="E515" s="148"/>
      <c r="F515" s="156">
        <f>SUM(G468:G514)</f>
        <v>24410780</v>
      </c>
      <c r="G515" s="157"/>
    </row>
    <row r="516" spans="1:7" s="64" customFormat="1" x14ac:dyDescent="0.2">
      <c r="A516" s="68"/>
      <c r="B516" s="68"/>
      <c r="C516" s="68"/>
      <c r="D516" s="84"/>
      <c r="E516" s="84"/>
      <c r="F516" s="85"/>
      <c r="G516" s="155"/>
    </row>
    <row r="517" spans="1:7" s="64" customFormat="1" ht="15" x14ac:dyDescent="0.2">
      <c r="D517" s="145" t="s">
        <v>565</v>
      </c>
      <c r="E517" s="121"/>
      <c r="F517" s="153">
        <f>SUM(F518:F612)</f>
        <v>55797480</v>
      </c>
      <c r="G517" s="154"/>
    </row>
    <row r="518" spans="1:7" s="64" customFormat="1" x14ac:dyDescent="0.2">
      <c r="D518" s="32" t="s">
        <v>1056</v>
      </c>
      <c r="E518" s="104"/>
      <c r="F518" s="83">
        <f>SUM(G519:G520)</f>
        <v>12744080</v>
      </c>
      <c r="G518" s="147"/>
    </row>
    <row r="519" spans="1:7" s="64" customFormat="1" x14ac:dyDescent="0.2">
      <c r="A519" s="16">
        <v>6171</v>
      </c>
      <c r="B519" s="16">
        <v>5011</v>
      </c>
      <c r="C519" s="16">
        <v>20009000000</v>
      </c>
      <c r="D519" s="72" t="s">
        <v>1057</v>
      </c>
      <c r="E519" s="71" t="s">
        <v>13</v>
      </c>
      <c r="F519" s="82"/>
      <c r="G519" s="77">
        <v>9479000</v>
      </c>
    </row>
    <row r="520" spans="1:7" s="64" customFormat="1" ht="23.25" customHeight="1" x14ac:dyDescent="0.2">
      <c r="A520" s="16">
        <v>6171</v>
      </c>
      <c r="B520" s="321" t="s">
        <v>1221</v>
      </c>
      <c r="C520" s="321" t="s">
        <v>1222</v>
      </c>
      <c r="D520" s="72" t="s">
        <v>715</v>
      </c>
      <c r="E520" s="71" t="s">
        <v>13</v>
      </c>
      <c r="F520" s="82"/>
      <c r="G520" s="77">
        <v>3265080</v>
      </c>
    </row>
    <row r="521" spans="1:7" s="64" customFormat="1" x14ac:dyDescent="0.2">
      <c r="A521" s="76" t="s">
        <v>79</v>
      </c>
      <c r="B521" s="76" t="s">
        <v>80</v>
      </c>
      <c r="C521" s="135" t="s">
        <v>81</v>
      </c>
      <c r="D521" s="32" t="s">
        <v>153</v>
      </c>
      <c r="E521" s="32"/>
      <c r="F521" s="83">
        <f>SUM(G522:G610)</f>
        <v>43053400</v>
      </c>
      <c r="G521" s="33"/>
    </row>
    <row r="522" spans="1:7" s="64" customFormat="1" x14ac:dyDescent="0.2">
      <c r="A522" s="76"/>
      <c r="B522" s="75"/>
      <c r="C522" s="132"/>
      <c r="D522" s="84" t="s">
        <v>713</v>
      </c>
      <c r="E522" s="84"/>
      <c r="F522" s="85"/>
      <c r="G522" s="22"/>
    </row>
    <row r="523" spans="1:7" s="64" customFormat="1" x14ac:dyDescent="0.2">
      <c r="A523" s="78">
        <v>6171</v>
      </c>
      <c r="B523" s="78">
        <v>5011</v>
      </c>
      <c r="C523" s="131">
        <v>20009000000</v>
      </c>
      <c r="D523" s="78" t="s">
        <v>191</v>
      </c>
      <c r="E523" s="78" t="s">
        <v>566</v>
      </c>
      <c r="F523" s="82"/>
      <c r="G523" s="56"/>
    </row>
    <row r="524" spans="1:7" s="64" customFormat="1" x14ac:dyDescent="0.2">
      <c r="A524" s="78">
        <v>6171</v>
      </c>
      <c r="B524" s="78">
        <v>5019</v>
      </c>
      <c r="C524" s="131">
        <v>20368000000</v>
      </c>
      <c r="D524" s="78" t="s">
        <v>567</v>
      </c>
      <c r="E524" s="78" t="s">
        <v>566</v>
      </c>
      <c r="F524" s="82"/>
      <c r="G524" s="56">
        <v>2000</v>
      </c>
    </row>
    <row r="525" spans="1:7" s="64" customFormat="1" x14ac:dyDescent="0.2">
      <c r="A525" s="78">
        <v>6171</v>
      </c>
      <c r="B525" s="78">
        <v>5021</v>
      </c>
      <c r="C525" s="131">
        <v>20010000000</v>
      </c>
      <c r="D525" s="78" t="s">
        <v>192</v>
      </c>
      <c r="E525" s="78" t="s">
        <v>566</v>
      </c>
      <c r="F525" s="82"/>
      <c r="G525" s="56">
        <v>1500000</v>
      </c>
    </row>
    <row r="526" spans="1:7" s="64" customFormat="1" x14ac:dyDescent="0.2">
      <c r="A526" s="78">
        <v>6171</v>
      </c>
      <c r="B526" s="78">
        <v>5021</v>
      </c>
      <c r="C526" s="131">
        <v>20370000000</v>
      </c>
      <c r="D526" s="78" t="s">
        <v>568</v>
      </c>
      <c r="E526" s="78" t="s">
        <v>566</v>
      </c>
      <c r="F526" s="82"/>
      <c r="G526" s="56">
        <v>190000</v>
      </c>
    </row>
    <row r="527" spans="1:7" s="64" customFormat="1" x14ac:dyDescent="0.2">
      <c r="A527" s="78">
        <v>6171</v>
      </c>
      <c r="B527" s="78">
        <v>5021</v>
      </c>
      <c r="C527" s="131">
        <v>20877000000</v>
      </c>
      <c r="D527" s="78" t="s">
        <v>574</v>
      </c>
      <c r="E527" s="78" t="s">
        <v>566</v>
      </c>
      <c r="F527" s="82"/>
      <c r="G527" s="56">
        <v>290000</v>
      </c>
    </row>
    <row r="528" spans="1:7" s="64" customFormat="1" x14ac:dyDescent="0.2">
      <c r="A528" s="78">
        <v>6171</v>
      </c>
      <c r="B528" s="78">
        <v>5021</v>
      </c>
      <c r="C528" s="131">
        <v>20878000000</v>
      </c>
      <c r="D528" s="78" t="s">
        <v>575</v>
      </c>
      <c r="E528" s="78" t="s">
        <v>566</v>
      </c>
      <c r="F528" s="82"/>
      <c r="G528" s="56">
        <v>250000</v>
      </c>
    </row>
    <row r="529" spans="1:7" s="64" customFormat="1" x14ac:dyDescent="0.2">
      <c r="A529" s="78">
        <v>6171</v>
      </c>
      <c r="B529" s="78">
        <v>5024</v>
      </c>
      <c r="C529" s="131">
        <v>20372000000</v>
      </c>
      <c r="D529" s="78" t="s">
        <v>569</v>
      </c>
      <c r="E529" s="78" t="s">
        <v>566</v>
      </c>
      <c r="F529" s="82"/>
      <c r="G529" s="56">
        <v>500000</v>
      </c>
    </row>
    <row r="530" spans="1:7" s="64" customFormat="1" x14ac:dyDescent="0.2">
      <c r="A530" s="78">
        <v>6171</v>
      </c>
      <c r="B530" s="78">
        <v>5031</v>
      </c>
      <c r="C530" s="131">
        <v>20879000000</v>
      </c>
      <c r="D530" s="78" t="s">
        <v>576</v>
      </c>
      <c r="E530" s="78" t="s">
        <v>566</v>
      </c>
      <c r="F530" s="82"/>
      <c r="G530" s="56">
        <v>72500</v>
      </c>
    </row>
    <row r="531" spans="1:7" s="64" customFormat="1" x14ac:dyDescent="0.2">
      <c r="A531" s="78">
        <v>6171</v>
      </c>
      <c r="B531" s="78">
        <v>5031</v>
      </c>
      <c r="C531" s="131">
        <v>20880000000</v>
      </c>
      <c r="D531" s="78" t="s">
        <v>577</v>
      </c>
      <c r="E531" s="78" t="s">
        <v>566</v>
      </c>
      <c r="F531" s="82"/>
      <c r="G531" s="56">
        <v>62500</v>
      </c>
    </row>
    <row r="532" spans="1:7" s="64" customFormat="1" x14ac:dyDescent="0.2">
      <c r="A532" s="78">
        <v>6171</v>
      </c>
      <c r="B532" s="78">
        <v>5032</v>
      </c>
      <c r="C532" s="131">
        <v>20881000000</v>
      </c>
      <c r="D532" s="78" t="s">
        <v>578</v>
      </c>
      <c r="E532" s="78" t="s">
        <v>566</v>
      </c>
      <c r="F532" s="82"/>
      <c r="G532" s="56">
        <v>26100</v>
      </c>
    </row>
    <row r="533" spans="1:7" s="64" customFormat="1" x14ac:dyDescent="0.2">
      <c r="A533" s="78">
        <v>6171</v>
      </c>
      <c r="B533" s="78">
        <v>5032</v>
      </c>
      <c r="C533" s="131">
        <v>20882000000</v>
      </c>
      <c r="D533" s="78" t="s">
        <v>579</v>
      </c>
      <c r="E533" s="78" t="s">
        <v>566</v>
      </c>
      <c r="F533" s="82"/>
      <c r="G533" s="56">
        <v>22500</v>
      </c>
    </row>
    <row r="534" spans="1:7" s="64" customFormat="1" x14ac:dyDescent="0.2">
      <c r="A534" s="78">
        <v>6171</v>
      </c>
      <c r="B534" s="78">
        <v>5038</v>
      </c>
      <c r="C534" s="131">
        <v>20013000000</v>
      </c>
      <c r="D534" s="78" t="s">
        <v>195</v>
      </c>
      <c r="E534" s="78" t="s">
        <v>566</v>
      </c>
      <c r="F534" s="82"/>
      <c r="G534" s="56">
        <v>454000</v>
      </c>
    </row>
    <row r="535" spans="1:7" s="64" customFormat="1" x14ac:dyDescent="0.2">
      <c r="A535" s="78">
        <v>6171</v>
      </c>
      <c r="B535" s="78">
        <v>5038</v>
      </c>
      <c r="C535" s="131">
        <v>20883000000</v>
      </c>
      <c r="D535" s="78" t="s">
        <v>580</v>
      </c>
      <c r="E535" s="78" t="s">
        <v>566</v>
      </c>
      <c r="F535" s="82"/>
      <c r="G535" s="56">
        <v>1250</v>
      </c>
    </row>
    <row r="536" spans="1:7" s="64" customFormat="1" x14ac:dyDescent="0.2">
      <c r="A536" s="78">
        <v>6171</v>
      </c>
      <c r="B536" s="78">
        <v>5038</v>
      </c>
      <c r="C536" s="131">
        <v>20884000000</v>
      </c>
      <c r="D536" s="78" t="s">
        <v>581</v>
      </c>
      <c r="E536" s="78" t="s">
        <v>566</v>
      </c>
      <c r="F536" s="82"/>
      <c r="G536" s="56">
        <v>1050</v>
      </c>
    </row>
    <row r="537" spans="1:7" s="64" customFormat="1" x14ac:dyDescent="0.2">
      <c r="A537" s="72">
        <v>5512</v>
      </c>
      <c r="B537" s="72">
        <v>5019</v>
      </c>
      <c r="C537" s="136">
        <v>20387000000</v>
      </c>
      <c r="D537" s="72" t="s">
        <v>585</v>
      </c>
      <c r="E537" s="72" t="s">
        <v>583</v>
      </c>
      <c r="F537" s="82"/>
      <c r="G537" s="45">
        <v>100000</v>
      </c>
    </row>
    <row r="538" spans="1:7" s="64" customFormat="1" x14ac:dyDescent="0.2">
      <c r="A538" s="78"/>
      <c r="B538" s="78"/>
      <c r="C538" s="131"/>
      <c r="D538" s="94" t="s">
        <v>642</v>
      </c>
      <c r="E538" s="78"/>
      <c r="F538" s="82"/>
      <c r="G538" s="56"/>
    </row>
    <row r="539" spans="1:7" s="64" customFormat="1" x14ac:dyDescent="0.2">
      <c r="A539" s="78">
        <v>6171</v>
      </c>
      <c r="B539" s="78">
        <v>5136</v>
      </c>
      <c r="C539" s="131">
        <v>20001000000</v>
      </c>
      <c r="D539" s="78" t="s">
        <v>51</v>
      </c>
      <c r="E539" s="78" t="s">
        <v>566</v>
      </c>
      <c r="F539" s="82"/>
      <c r="G539" s="56">
        <v>5000</v>
      </c>
    </row>
    <row r="540" spans="1:7" s="64" customFormat="1" x14ac:dyDescent="0.2">
      <c r="A540" s="72">
        <v>6171</v>
      </c>
      <c r="B540" s="72">
        <v>5136</v>
      </c>
      <c r="C540" s="136">
        <v>20001000000</v>
      </c>
      <c r="D540" s="72" t="s">
        <v>51</v>
      </c>
      <c r="E540" s="72" t="s">
        <v>582</v>
      </c>
      <c r="F540" s="82"/>
      <c r="G540" s="45">
        <v>2000</v>
      </c>
    </row>
    <row r="541" spans="1:7" s="64" customFormat="1" x14ac:dyDescent="0.2">
      <c r="A541" s="72">
        <v>6171</v>
      </c>
      <c r="B541" s="72">
        <v>5139</v>
      </c>
      <c r="C541" s="136">
        <v>20004000000</v>
      </c>
      <c r="D541" s="72" t="s">
        <v>2</v>
      </c>
      <c r="E541" s="72" t="s">
        <v>582</v>
      </c>
      <c r="F541" s="82"/>
      <c r="G541" s="45">
        <v>40000</v>
      </c>
    </row>
    <row r="542" spans="1:7" s="64" customFormat="1" x14ac:dyDescent="0.2">
      <c r="A542" s="72">
        <v>5212</v>
      </c>
      <c r="B542" s="72">
        <v>5132</v>
      </c>
      <c r="C542" s="136">
        <v>20020000000</v>
      </c>
      <c r="D542" s="72" t="s">
        <v>584</v>
      </c>
      <c r="E542" s="72" t="s">
        <v>583</v>
      </c>
      <c r="F542" s="82"/>
      <c r="G542" s="45">
        <v>1000</v>
      </c>
    </row>
    <row r="543" spans="1:7" s="64" customFormat="1" x14ac:dyDescent="0.2">
      <c r="A543" s="72">
        <v>5512</v>
      </c>
      <c r="B543" s="72">
        <v>5132</v>
      </c>
      <c r="C543" s="136">
        <v>20020000000</v>
      </c>
      <c r="D543" s="72" t="s">
        <v>584</v>
      </c>
      <c r="E543" s="72" t="s">
        <v>583</v>
      </c>
      <c r="F543" s="82"/>
      <c r="G543" s="45">
        <v>200000</v>
      </c>
    </row>
    <row r="544" spans="1:7" s="64" customFormat="1" x14ac:dyDescent="0.2">
      <c r="A544" s="72">
        <v>5512</v>
      </c>
      <c r="B544" s="72">
        <v>5137</v>
      </c>
      <c r="C544" s="136">
        <v>20003000000</v>
      </c>
      <c r="D544" s="72" t="s">
        <v>189</v>
      </c>
      <c r="E544" s="72" t="s">
        <v>583</v>
      </c>
      <c r="F544" s="82"/>
      <c r="G544" s="45">
        <v>164000</v>
      </c>
    </row>
    <row r="545" spans="1:7" s="64" customFormat="1" x14ac:dyDescent="0.2">
      <c r="A545" s="72">
        <v>5212</v>
      </c>
      <c r="B545" s="72">
        <v>5137</v>
      </c>
      <c r="C545" s="136">
        <v>20003000000</v>
      </c>
      <c r="D545" s="72" t="s">
        <v>189</v>
      </c>
      <c r="E545" s="72" t="s">
        <v>583</v>
      </c>
      <c r="F545" s="82"/>
      <c r="G545" s="45">
        <v>5000</v>
      </c>
    </row>
    <row r="546" spans="1:7" s="64" customFormat="1" x14ac:dyDescent="0.2">
      <c r="A546" s="72">
        <v>5212</v>
      </c>
      <c r="B546" s="72">
        <v>5139</v>
      </c>
      <c r="C546" s="136">
        <v>20004000000</v>
      </c>
      <c r="D546" s="72" t="s">
        <v>2</v>
      </c>
      <c r="E546" s="72" t="s">
        <v>583</v>
      </c>
      <c r="F546" s="82"/>
      <c r="G546" s="45">
        <v>6000</v>
      </c>
    </row>
    <row r="547" spans="1:7" s="64" customFormat="1" x14ac:dyDescent="0.2">
      <c r="A547" s="72">
        <v>5512</v>
      </c>
      <c r="B547" s="72">
        <v>5139</v>
      </c>
      <c r="C547" s="136">
        <v>20004000000</v>
      </c>
      <c r="D547" s="72" t="s">
        <v>2</v>
      </c>
      <c r="E547" s="72" t="s">
        <v>583</v>
      </c>
      <c r="F547" s="82"/>
      <c r="G547" s="45">
        <v>200000</v>
      </c>
    </row>
    <row r="548" spans="1:7" s="64" customFormat="1" x14ac:dyDescent="0.2">
      <c r="A548" s="72">
        <v>5512</v>
      </c>
      <c r="B548" s="72">
        <v>5139</v>
      </c>
      <c r="C548" s="136">
        <v>20388000000</v>
      </c>
      <c r="D548" s="72" t="s">
        <v>586</v>
      </c>
      <c r="E548" s="72" t="s">
        <v>583</v>
      </c>
      <c r="F548" s="82"/>
      <c r="G548" s="45">
        <v>72000</v>
      </c>
    </row>
    <row r="549" spans="1:7" s="64" customFormat="1" x14ac:dyDescent="0.2">
      <c r="A549" s="72">
        <v>6171</v>
      </c>
      <c r="B549" s="72">
        <v>5134</v>
      </c>
      <c r="C549" s="136">
        <v>20014000000</v>
      </c>
      <c r="D549" s="72" t="s">
        <v>196</v>
      </c>
      <c r="E549" s="72" t="s">
        <v>593</v>
      </c>
      <c r="F549" s="82"/>
      <c r="G549" s="56">
        <v>50000</v>
      </c>
    </row>
    <row r="550" spans="1:7" s="64" customFormat="1" x14ac:dyDescent="0.2">
      <c r="A550" s="72">
        <v>6171</v>
      </c>
      <c r="B550" s="72">
        <v>5136</v>
      </c>
      <c r="C550" s="136">
        <v>20001000000</v>
      </c>
      <c r="D550" s="72" t="s">
        <v>51</v>
      </c>
      <c r="E550" s="72" t="s">
        <v>593</v>
      </c>
      <c r="F550" s="82"/>
      <c r="G550" s="56">
        <v>130000</v>
      </c>
    </row>
    <row r="551" spans="1:7" s="64" customFormat="1" x14ac:dyDescent="0.2">
      <c r="A551" s="72">
        <v>6171</v>
      </c>
      <c r="B551" s="72">
        <v>5137</v>
      </c>
      <c r="C551" s="136">
        <v>20003000000</v>
      </c>
      <c r="D551" s="72" t="s">
        <v>189</v>
      </c>
      <c r="E551" s="72" t="s">
        <v>593</v>
      </c>
      <c r="F551" s="82"/>
      <c r="G551" s="56">
        <v>400000</v>
      </c>
    </row>
    <row r="552" spans="1:7" s="64" customFormat="1" x14ac:dyDescent="0.2">
      <c r="A552" s="72">
        <v>6171</v>
      </c>
      <c r="B552" s="72">
        <v>5139</v>
      </c>
      <c r="C552" s="136">
        <v>20004000000</v>
      </c>
      <c r="D552" s="72" t="s">
        <v>594</v>
      </c>
      <c r="E552" s="72" t="s">
        <v>593</v>
      </c>
      <c r="F552" s="82"/>
      <c r="G552" s="56">
        <v>1500000</v>
      </c>
    </row>
    <row r="553" spans="1:7" s="64" customFormat="1" x14ac:dyDescent="0.2">
      <c r="A553" s="72"/>
      <c r="B553" s="72"/>
      <c r="C553" s="136"/>
      <c r="D553" s="87" t="s">
        <v>643</v>
      </c>
      <c r="E553" s="72"/>
      <c r="F553" s="82"/>
      <c r="G553" s="56"/>
    </row>
    <row r="554" spans="1:7" s="64" customFormat="1" x14ac:dyDescent="0.2">
      <c r="A554" s="72">
        <v>5512</v>
      </c>
      <c r="B554" s="72">
        <v>5151</v>
      </c>
      <c r="C554" s="136">
        <v>20015000000</v>
      </c>
      <c r="D554" s="72" t="s">
        <v>197</v>
      </c>
      <c r="E554" s="72" t="s">
        <v>583</v>
      </c>
      <c r="F554" s="82"/>
      <c r="G554" s="45">
        <v>50000</v>
      </c>
    </row>
    <row r="555" spans="1:7" s="64" customFormat="1" x14ac:dyDescent="0.2">
      <c r="A555" s="72">
        <v>5212</v>
      </c>
      <c r="B555" s="72">
        <v>5151</v>
      </c>
      <c r="C555" s="136">
        <v>20015000000</v>
      </c>
      <c r="D555" s="72" t="s">
        <v>197</v>
      </c>
      <c r="E555" s="72" t="s">
        <v>583</v>
      </c>
      <c r="F555" s="82"/>
      <c r="G555" s="45">
        <v>3000</v>
      </c>
    </row>
    <row r="556" spans="1:7" s="64" customFormat="1" x14ac:dyDescent="0.2">
      <c r="A556" s="72">
        <v>5512</v>
      </c>
      <c r="B556" s="72">
        <v>5153</v>
      </c>
      <c r="C556" s="136">
        <v>20018000000</v>
      </c>
      <c r="D556" s="72" t="s">
        <v>200</v>
      </c>
      <c r="E556" s="72" t="s">
        <v>583</v>
      </c>
      <c r="F556" s="82"/>
      <c r="G556" s="45">
        <v>200000</v>
      </c>
    </row>
    <row r="557" spans="1:7" s="64" customFormat="1" x14ac:dyDescent="0.2">
      <c r="A557" s="72">
        <v>5212</v>
      </c>
      <c r="B557" s="72">
        <v>5154</v>
      </c>
      <c r="C557" s="136">
        <v>20017000000</v>
      </c>
      <c r="D557" s="72" t="s">
        <v>199</v>
      </c>
      <c r="E557" s="72" t="s">
        <v>583</v>
      </c>
      <c r="F557" s="82"/>
      <c r="G557" s="45">
        <v>60000</v>
      </c>
    </row>
    <row r="558" spans="1:7" s="64" customFormat="1" x14ac:dyDescent="0.2">
      <c r="A558" s="72">
        <v>5512</v>
      </c>
      <c r="B558" s="72">
        <v>5154</v>
      </c>
      <c r="C558" s="136">
        <v>20017000000</v>
      </c>
      <c r="D558" s="72" t="s">
        <v>199</v>
      </c>
      <c r="E558" s="72" t="s">
        <v>583</v>
      </c>
      <c r="F558" s="82"/>
      <c r="G558" s="45">
        <v>300000</v>
      </c>
    </row>
    <row r="559" spans="1:7" s="64" customFormat="1" x14ac:dyDescent="0.2">
      <c r="A559" s="72">
        <v>5512</v>
      </c>
      <c r="B559" s="72">
        <v>5156</v>
      </c>
      <c r="C559" s="136">
        <v>20019000000</v>
      </c>
      <c r="D559" s="72" t="s">
        <v>201</v>
      </c>
      <c r="E559" s="72" t="s">
        <v>583</v>
      </c>
      <c r="F559" s="82"/>
      <c r="G559" s="45">
        <v>400000</v>
      </c>
    </row>
    <row r="560" spans="1:7" s="64" customFormat="1" x14ac:dyDescent="0.2">
      <c r="A560" s="72">
        <v>6171</v>
      </c>
      <c r="B560" s="72">
        <v>5151</v>
      </c>
      <c r="C560" s="136">
        <v>20015000000</v>
      </c>
      <c r="D560" s="72" t="s">
        <v>197</v>
      </c>
      <c r="E560" s="72" t="s">
        <v>593</v>
      </c>
      <c r="F560" s="82"/>
      <c r="G560" s="56">
        <v>900000</v>
      </c>
    </row>
    <row r="561" spans="1:7" s="64" customFormat="1" x14ac:dyDescent="0.2">
      <c r="A561" s="72">
        <v>6171</v>
      </c>
      <c r="B561" s="72">
        <v>5152</v>
      </c>
      <c r="C561" s="136">
        <v>20016000000</v>
      </c>
      <c r="D561" s="72" t="s">
        <v>198</v>
      </c>
      <c r="E561" s="72" t="s">
        <v>593</v>
      </c>
      <c r="F561" s="82"/>
      <c r="G561" s="56">
        <v>6000000</v>
      </c>
    </row>
    <row r="562" spans="1:7" s="64" customFormat="1" x14ac:dyDescent="0.2">
      <c r="A562" s="72">
        <v>6171</v>
      </c>
      <c r="B562" s="72">
        <v>5153</v>
      </c>
      <c r="C562" s="136">
        <v>20018000000</v>
      </c>
      <c r="D562" s="72" t="s">
        <v>200</v>
      </c>
      <c r="E562" s="72" t="s">
        <v>593</v>
      </c>
      <c r="F562" s="82"/>
      <c r="G562" s="56">
        <v>30000</v>
      </c>
    </row>
    <row r="563" spans="1:7" s="64" customFormat="1" x14ac:dyDescent="0.2">
      <c r="A563" s="72">
        <v>6171</v>
      </c>
      <c r="B563" s="72">
        <v>5154</v>
      </c>
      <c r="C563" s="136">
        <v>20017000000</v>
      </c>
      <c r="D563" s="72" t="s">
        <v>199</v>
      </c>
      <c r="E563" s="72" t="s">
        <v>593</v>
      </c>
      <c r="F563" s="82"/>
      <c r="G563" s="56">
        <v>5000000</v>
      </c>
    </row>
    <row r="564" spans="1:7" s="64" customFormat="1" x14ac:dyDescent="0.2">
      <c r="A564" s="72">
        <v>6171</v>
      </c>
      <c r="B564" s="72">
        <v>5156</v>
      </c>
      <c r="C564" s="136">
        <v>20019000000</v>
      </c>
      <c r="D564" s="72" t="s">
        <v>201</v>
      </c>
      <c r="E564" s="72" t="s">
        <v>593</v>
      </c>
      <c r="F564" s="82"/>
      <c r="G564" s="56">
        <v>800000</v>
      </c>
    </row>
    <row r="565" spans="1:7" s="64" customFormat="1" x14ac:dyDescent="0.2">
      <c r="A565" s="72"/>
      <c r="B565" s="72"/>
      <c r="C565" s="136"/>
      <c r="D565" s="87" t="s">
        <v>644</v>
      </c>
      <c r="E565" s="72"/>
      <c r="F565" s="82"/>
      <c r="G565" s="56"/>
    </row>
    <row r="566" spans="1:7" s="64" customFormat="1" x14ac:dyDescent="0.2">
      <c r="A566" s="78">
        <v>6171</v>
      </c>
      <c r="B566" s="78">
        <v>5166</v>
      </c>
      <c r="C566" s="131">
        <v>20005000000</v>
      </c>
      <c r="D566" s="78" t="s">
        <v>3</v>
      </c>
      <c r="E566" s="78" t="s">
        <v>566</v>
      </c>
      <c r="F566" s="82"/>
      <c r="G566" s="56">
        <v>30000</v>
      </c>
    </row>
    <row r="567" spans="1:7" s="64" customFormat="1" x14ac:dyDescent="0.2">
      <c r="A567" s="78">
        <v>6112</v>
      </c>
      <c r="B567" s="78">
        <v>5167</v>
      </c>
      <c r="C567" s="131">
        <v>20033000000</v>
      </c>
      <c r="D567" s="78" t="s">
        <v>221</v>
      </c>
      <c r="E567" s="78" t="s">
        <v>566</v>
      </c>
      <c r="F567" s="82"/>
      <c r="G567" s="56">
        <v>10000</v>
      </c>
    </row>
    <row r="568" spans="1:7" s="64" customFormat="1" x14ac:dyDescent="0.2">
      <c r="A568" s="78">
        <v>6171</v>
      </c>
      <c r="B568" s="78">
        <v>5167</v>
      </c>
      <c r="C568" s="131">
        <v>20033000000</v>
      </c>
      <c r="D568" s="78" t="s">
        <v>221</v>
      </c>
      <c r="E568" s="78" t="s">
        <v>566</v>
      </c>
      <c r="F568" s="82"/>
      <c r="G568" s="56">
        <v>950000</v>
      </c>
    </row>
    <row r="569" spans="1:7" s="64" customFormat="1" x14ac:dyDescent="0.2">
      <c r="A569" s="78">
        <v>6171</v>
      </c>
      <c r="B569" s="78">
        <v>5169</v>
      </c>
      <c r="C569" s="131">
        <v>20006000000</v>
      </c>
      <c r="D569" s="78" t="s">
        <v>52</v>
      </c>
      <c r="E569" s="78" t="s">
        <v>566</v>
      </c>
      <c r="F569" s="82"/>
      <c r="G569" s="56">
        <v>400000</v>
      </c>
    </row>
    <row r="570" spans="1:7" s="64" customFormat="1" x14ac:dyDescent="0.2">
      <c r="A570" s="78">
        <v>6171</v>
      </c>
      <c r="B570" s="78">
        <v>5169</v>
      </c>
      <c r="C570" s="131">
        <v>20382000000</v>
      </c>
      <c r="D570" s="78" t="s">
        <v>210</v>
      </c>
      <c r="E570" s="78" t="s">
        <v>566</v>
      </c>
      <c r="F570" s="82"/>
      <c r="G570" s="56">
        <v>3155000</v>
      </c>
    </row>
    <row r="571" spans="1:7" s="64" customFormat="1" x14ac:dyDescent="0.2">
      <c r="A571" s="72">
        <v>6171</v>
      </c>
      <c r="B571" s="72">
        <v>5161</v>
      </c>
      <c r="C571" s="136">
        <v>20023000000</v>
      </c>
      <c r="D571" s="72" t="s">
        <v>53</v>
      </c>
      <c r="E571" s="72" t="s">
        <v>582</v>
      </c>
      <c r="F571" s="82"/>
      <c r="G571" s="45">
        <v>1918000</v>
      </c>
    </row>
    <row r="572" spans="1:7" s="64" customFormat="1" x14ac:dyDescent="0.2">
      <c r="A572" s="72">
        <v>6171</v>
      </c>
      <c r="B572" s="72">
        <v>5169</v>
      </c>
      <c r="C572" s="136">
        <v>20006000000</v>
      </c>
      <c r="D572" s="72" t="s">
        <v>52</v>
      </c>
      <c r="E572" s="72" t="s">
        <v>582</v>
      </c>
      <c r="F572" s="82"/>
      <c r="G572" s="45">
        <v>20000</v>
      </c>
    </row>
    <row r="573" spans="1:7" s="64" customFormat="1" x14ac:dyDescent="0.2">
      <c r="A573" s="72">
        <v>5512</v>
      </c>
      <c r="B573" s="72">
        <v>5167</v>
      </c>
      <c r="C573" s="136">
        <v>20389000000</v>
      </c>
      <c r="D573" s="72" t="s">
        <v>587</v>
      </c>
      <c r="E573" s="72" t="s">
        <v>583</v>
      </c>
      <c r="F573" s="82"/>
      <c r="G573" s="45">
        <v>100000</v>
      </c>
    </row>
    <row r="574" spans="1:7" s="64" customFormat="1" x14ac:dyDescent="0.2">
      <c r="A574" s="72">
        <v>5212</v>
      </c>
      <c r="B574" s="72">
        <v>5169</v>
      </c>
      <c r="C574" s="136">
        <v>20006000000</v>
      </c>
      <c r="D574" s="72" t="s">
        <v>52</v>
      </c>
      <c r="E574" s="72" t="s">
        <v>583</v>
      </c>
      <c r="F574" s="82"/>
      <c r="G574" s="45">
        <v>10000</v>
      </c>
    </row>
    <row r="575" spans="1:7" s="64" customFormat="1" x14ac:dyDescent="0.2">
      <c r="A575" s="72">
        <v>5512</v>
      </c>
      <c r="B575" s="72">
        <v>5169</v>
      </c>
      <c r="C575" s="136">
        <v>20006000000</v>
      </c>
      <c r="D575" s="72" t="s">
        <v>52</v>
      </c>
      <c r="E575" s="72" t="s">
        <v>583</v>
      </c>
      <c r="F575" s="82"/>
      <c r="G575" s="45">
        <v>350000</v>
      </c>
    </row>
    <row r="576" spans="1:7" s="64" customFormat="1" x14ac:dyDescent="0.2">
      <c r="A576" s="72">
        <v>6171</v>
      </c>
      <c r="B576" s="72">
        <v>5169</v>
      </c>
      <c r="C576" s="136">
        <v>20390000000</v>
      </c>
      <c r="D576" s="72" t="s">
        <v>588</v>
      </c>
      <c r="E576" s="72" t="s">
        <v>583</v>
      </c>
      <c r="F576" s="82"/>
      <c r="G576" s="45">
        <v>63000</v>
      </c>
    </row>
    <row r="577" spans="1:7" s="64" customFormat="1" x14ac:dyDescent="0.2">
      <c r="A577" s="72">
        <v>6171</v>
      </c>
      <c r="B577" s="72">
        <v>5162</v>
      </c>
      <c r="C577" s="136">
        <v>20024000000</v>
      </c>
      <c r="D577" s="72" t="s">
        <v>203</v>
      </c>
      <c r="E577" s="72" t="s">
        <v>593</v>
      </c>
      <c r="F577" s="82"/>
      <c r="G577" s="56">
        <v>1300000</v>
      </c>
    </row>
    <row r="578" spans="1:7" s="64" customFormat="1" x14ac:dyDescent="0.2">
      <c r="A578" s="72">
        <v>6171</v>
      </c>
      <c r="B578" s="72">
        <v>5164</v>
      </c>
      <c r="C578" s="136">
        <v>20021000000</v>
      </c>
      <c r="D578" s="72" t="s">
        <v>202</v>
      </c>
      <c r="E578" s="72" t="s">
        <v>593</v>
      </c>
      <c r="F578" s="82"/>
      <c r="G578" s="56">
        <v>320000</v>
      </c>
    </row>
    <row r="579" spans="1:7" s="64" customFormat="1" x14ac:dyDescent="0.2">
      <c r="A579" s="72">
        <v>6171</v>
      </c>
      <c r="B579" s="72">
        <v>5169</v>
      </c>
      <c r="C579" s="136">
        <v>20006000000</v>
      </c>
      <c r="D579" s="72" t="s">
        <v>52</v>
      </c>
      <c r="E579" s="72" t="s">
        <v>593</v>
      </c>
      <c r="F579" s="82"/>
      <c r="G579" s="56">
        <v>2000000</v>
      </c>
    </row>
    <row r="580" spans="1:7" s="64" customFormat="1" x14ac:dyDescent="0.2">
      <c r="A580" s="72">
        <v>6171</v>
      </c>
      <c r="B580" s="72">
        <v>5169</v>
      </c>
      <c r="C580" s="136">
        <v>20394000000</v>
      </c>
      <c r="D580" s="72" t="s">
        <v>595</v>
      </c>
      <c r="E580" s="72" t="s">
        <v>593</v>
      </c>
      <c r="F580" s="82"/>
      <c r="G580" s="56">
        <v>2400000</v>
      </c>
    </row>
    <row r="581" spans="1:7" s="64" customFormat="1" x14ac:dyDescent="0.2">
      <c r="A581" s="72">
        <v>6171</v>
      </c>
      <c r="B581" s="72">
        <v>5169</v>
      </c>
      <c r="C581" s="136">
        <v>20395000000</v>
      </c>
      <c r="D581" s="72" t="s">
        <v>596</v>
      </c>
      <c r="E581" s="72" t="s">
        <v>593</v>
      </c>
      <c r="F581" s="82"/>
      <c r="G581" s="56">
        <v>1500000</v>
      </c>
    </row>
    <row r="582" spans="1:7" s="64" customFormat="1" x14ac:dyDescent="0.2">
      <c r="A582" s="72">
        <v>6171</v>
      </c>
      <c r="B582" s="72">
        <v>5169</v>
      </c>
      <c r="C582" s="136">
        <v>20397000000</v>
      </c>
      <c r="D582" s="72" t="s">
        <v>597</v>
      </c>
      <c r="E582" s="72" t="s">
        <v>593</v>
      </c>
      <c r="F582" s="82"/>
      <c r="G582" s="56">
        <v>250000</v>
      </c>
    </row>
    <row r="583" spans="1:7" s="64" customFormat="1" x14ac:dyDescent="0.2">
      <c r="A583" s="72">
        <v>6171</v>
      </c>
      <c r="B583" s="72">
        <v>5169</v>
      </c>
      <c r="C583" s="136">
        <v>20399000000</v>
      </c>
      <c r="D583" s="72" t="s">
        <v>598</v>
      </c>
      <c r="E583" s="72" t="s">
        <v>593</v>
      </c>
      <c r="F583" s="82"/>
      <c r="G583" s="56">
        <v>340000</v>
      </c>
    </row>
    <row r="584" spans="1:7" s="64" customFormat="1" x14ac:dyDescent="0.2">
      <c r="A584" s="72">
        <v>6171</v>
      </c>
      <c r="B584" s="72">
        <v>5169</v>
      </c>
      <c r="C584" s="136">
        <v>20400000000</v>
      </c>
      <c r="D584" s="72" t="s">
        <v>599</v>
      </c>
      <c r="E584" s="72" t="s">
        <v>593</v>
      </c>
      <c r="F584" s="82"/>
      <c r="G584" s="56">
        <v>35000</v>
      </c>
    </row>
    <row r="585" spans="1:7" s="64" customFormat="1" x14ac:dyDescent="0.2">
      <c r="A585" s="72">
        <v>6171</v>
      </c>
      <c r="B585" s="72">
        <v>5169</v>
      </c>
      <c r="C585" s="136">
        <v>20401000000</v>
      </c>
      <c r="D585" s="72" t="s">
        <v>1176</v>
      </c>
      <c r="E585" s="72" t="s">
        <v>593</v>
      </c>
      <c r="F585" s="82"/>
      <c r="G585" s="56">
        <v>20000</v>
      </c>
    </row>
    <row r="586" spans="1:7" s="64" customFormat="1" x14ac:dyDescent="0.2">
      <c r="A586" s="72">
        <v>6171</v>
      </c>
      <c r="B586" s="72">
        <v>5169</v>
      </c>
      <c r="C586" s="136">
        <v>20402000000</v>
      </c>
      <c r="D586" s="72" t="s">
        <v>600</v>
      </c>
      <c r="E586" s="72" t="s">
        <v>593</v>
      </c>
      <c r="F586" s="82"/>
      <c r="G586" s="56">
        <v>10000</v>
      </c>
    </row>
    <row r="587" spans="1:7" s="64" customFormat="1" x14ac:dyDescent="0.2">
      <c r="A587" s="72"/>
      <c r="B587" s="72"/>
      <c r="C587" s="136"/>
      <c r="D587" s="87" t="s">
        <v>645</v>
      </c>
      <c r="E587" s="72"/>
      <c r="F587" s="82"/>
      <c r="G587" s="56"/>
    </row>
    <row r="588" spans="1:7" s="64" customFormat="1" x14ac:dyDescent="0.2">
      <c r="A588" s="72">
        <v>5212</v>
      </c>
      <c r="B588" s="72">
        <v>5171</v>
      </c>
      <c r="C588" s="136">
        <v>20007000000</v>
      </c>
      <c r="D588" s="72" t="s">
        <v>190</v>
      </c>
      <c r="E588" s="72" t="s">
        <v>583</v>
      </c>
      <c r="F588" s="82"/>
      <c r="G588" s="45">
        <v>20000</v>
      </c>
    </row>
    <row r="589" spans="1:7" s="64" customFormat="1" x14ac:dyDescent="0.2">
      <c r="A589" s="72">
        <v>5512</v>
      </c>
      <c r="B589" s="72">
        <v>5171</v>
      </c>
      <c r="C589" s="136">
        <v>20391000000</v>
      </c>
      <c r="D589" s="72" t="s">
        <v>589</v>
      </c>
      <c r="E589" s="72" t="s">
        <v>583</v>
      </c>
      <c r="F589" s="82"/>
      <c r="G589" s="45">
        <v>500000</v>
      </c>
    </row>
    <row r="590" spans="1:7" s="64" customFormat="1" x14ac:dyDescent="0.2">
      <c r="A590" s="72">
        <v>6171</v>
      </c>
      <c r="B590" s="72">
        <v>5171</v>
      </c>
      <c r="C590" s="136">
        <v>20007000000</v>
      </c>
      <c r="D590" s="72" t="s">
        <v>190</v>
      </c>
      <c r="E590" s="72" t="s">
        <v>593</v>
      </c>
      <c r="F590" s="82"/>
      <c r="G590" s="56">
        <v>1150000</v>
      </c>
    </row>
    <row r="591" spans="1:7" s="64" customFormat="1" x14ac:dyDescent="0.2">
      <c r="A591" s="72">
        <v>6171</v>
      </c>
      <c r="B591" s="72">
        <v>5171</v>
      </c>
      <c r="C591" s="136">
        <v>20403000000</v>
      </c>
      <c r="D591" s="72" t="s">
        <v>601</v>
      </c>
      <c r="E591" s="72" t="s">
        <v>593</v>
      </c>
      <c r="F591" s="82"/>
      <c r="G591" s="56">
        <v>700000</v>
      </c>
    </row>
    <row r="592" spans="1:7" s="64" customFormat="1" x14ac:dyDescent="0.2">
      <c r="A592" s="72">
        <v>6171</v>
      </c>
      <c r="B592" s="72">
        <v>5171</v>
      </c>
      <c r="C592" s="136">
        <v>20404000000</v>
      </c>
      <c r="D592" s="72" t="s">
        <v>602</v>
      </c>
      <c r="E592" s="72" t="s">
        <v>593</v>
      </c>
      <c r="F592" s="82"/>
      <c r="G592" s="56">
        <v>50000</v>
      </c>
    </row>
    <row r="593" spans="1:7" s="64" customFormat="1" x14ac:dyDescent="0.2">
      <c r="A593" s="72">
        <v>6171</v>
      </c>
      <c r="B593" s="72">
        <v>5171</v>
      </c>
      <c r="C593" s="136">
        <v>20407000000</v>
      </c>
      <c r="D593" s="72" t="s">
        <v>1177</v>
      </c>
      <c r="E593" s="72" t="s">
        <v>593</v>
      </c>
      <c r="F593" s="82"/>
      <c r="G593" s="56">
        <v>2000000</v>
      </c>
    </row>
    <row r="594" spans="1:7" s="64" customFormat="1" x14ac:dyDescent="0.2">
      <c r="A594" s="72"/>
      <c r="B594" s="72"/>
      <c r="C594" s="136"/>
      <c r="D594" s="87" t="s">
        <v>663</v>
      </c>
      <c r="E594" s="72"/>
      <c r="F594" s="82"/>
      <c r="G594" s="56"/>
    </row>
    <row r="595" spans="1:7" s="64" customFormat="1" x14ac:dyDescent="0.2">
      <c r="A595" s="78">
        <v>6171</v>
      </c>
      <c r="B595" s="78">
        <v>5173</v>
      </c>
      <c r="C595" s="131">
        <v>20002000000</v>
      </c>
      <c r="D595" s="78" t="s">
        <v>1</v>
      </c>
      <c r="E595" s="78" t="s">
        <v>566</v>
      </c>
      <c r="F595" s="82"/>
      <c r="G595" s="56">
        <v>15000</v>
      </c>
    </row>
    <row r="596" spans="1:7" s="64" customFormat="1" x14ac:dyDescent="0.2">
      <c r="A596" s="78">
        <v>6171</v>
      </c>
      <c r="B596" s="78">
        <v>5173</v>
      </c>
      <c r="C596" s="131">
        <v>20383000000</v>
      </c>
      <c r="D596" s="78" t="s">
        <v>570</v>
      </c>
      <c r="E596" s="78" t="s">
        <v>566</v>
      </c>
      <c r="F596" s="82"/>
      <c r="G596" s="56">
        <v>150000</v>
      </c>
    </row>
    <row r="597" spans="1:7" s="64" customFormat="1" x14ac:dyDescent="0.2">
      <c r="A597" s="72">
        <v>6171</v>
      </c>
      <c r="B597" s="72">
        <v>5173</v>
      </c>
      <c r="C597" s="136">
        <v>20002000000</v>
      </c>
      <c r="D597" s="72" t="s">
        <v>1</v>
      </c>
      <c r="E597" s="72" t="s">
        <v>583</v>
      </c>
      <c r="F597" s="82"/>
      <c r="G597" s="45">
        <v>2500</v>
      </c>
    </row>
    <row r="598" spans="1:7" s="64" customFormat="1" x14ac:dyDescent="0.2">
      <c r="A598" s="72">
        <v>5512</v>
      </c>
      <c r="B598" s="72">
        <v>5175</v>
      </c>
      <c r="C598" s="136">
        <v>20392000000</v>
      </c>
      <c r="D598" s="72" t="s">
        <v>590</v>
      </c>
      <c r="E598" s="72" t="s">
        <v>583</v>
      </c>
      <c r="F598" s="82"/>
      <c r="G598" s="45">
        <v>5000</v>
      </c>
    </row>
    <row r="599" spans="1:7" s="64" customFormat="1" x14ac:dyDescent="0.2">
      <c r="A599" s="72">
        <v>6171</v>
      </c>
      <c r="B599" s="72">
        <v>5173</v>
      </c>
      <c r="C599" s="136">
        <v>20002000000</v>
      </c>
      <c r="D599" s="72" t="s">
        <v>1</v>
      </c>
      <c r="E599" s="72" t="s">
        <v>593</v>
      </c>
      <c r="F599" s="82"/>
      <c r="G599" s="56">
        <v>40000</v>
      </c>
    </row>
    <row r="600" spans="1:7" s="64" customFormat="1" x14ac:dyDescent="0.2">
      <c r="A600" s="72"/>
      <c r="B600" s="72"/>
      <c r="C600" s="136"/>
      <c r="D600" s="87" t="s">
        <v>664</v>
      </c>
      <c r="E600" s="72"/>
      <c r="F600" s="82"/>
      <c r="G600" s="45"/>
    </row>
    <row r="601" spans="1:7" s="64" customFormat="1" x14ac:dyDescent="0.2">
      <c r="A601" s="78">
        <v>6171</v>
      </c>
      <c r="B601" s="78">
        <v>5192</v>
      </c>
      <c r="C601" s="131">
        <v>20385000000</v>
      </c>
      <c r="D601" s="78" t="s">
        <v>572</v>
      </c>
      <c r="E601" s="78" t="s">
        <v>566</v>
      </c>
      <c r="F601" s="82"/>
      <c r="G601" s="56">
        <v>216000</v>
      </c>
    </row>
    <row r="602" spans="1:7" s="64" customFormat="1" x14ac:dyDescent="0.2">
      <c r="A602" s="78">
        <v>6171</v>
      </c>
      <c r="B602" s="78">
        <v>5195</v>
      </c>
      <c r="C602" s="131">
        <v>20384000000</v>
      </c>
      <c r="D602" s="78" t="s">
        <v>571</v>
      </c>
      <c r="E602" s="78" t="s">
        <v>566</v>
      </c>
      <c r="F602" s="82"/>
      <c r="G602" s="56">
        <v>450000</v>
      </c>
    </row>
    <row r="603" spans="1:7" s="64" customFormat="1" x14ac:dyDescent="0.2">
      <c r="A603" s="78">
        <v>6171</v>
      </c>
      <c r="B603" s="78">
        <v>5499</v>
      </c>
      <c r="C603" s="131">
        <v>20386000000</v>
      </c>
      <c r="D603" s="78" t="s">
        <v>573</v>
      </c>
      <c r="E603" s="78" t="s">
        <v>566</v>
      </c>
      <c r="F603" s="82"/>
      <c r="G603" s="56">
        <v>1864000</v>
      </c>
    </row>
    <row r="604" spans="1:7" s="64" customFormat="1" x14ac:dyDescent="0.2">
      <c r="A604" s="78">
        <v>5512</v>
      </c>
      <c r="B604" s="78">
        <v>5222</v>
      </c>
      <c r="C604" s="131">
        <v>20025000000</v>
      </c>
      <c r="D604" s="72" t="s">
        <v>592</v>
      </c>
      <c r="E604" s="72" t="s">
        <v>583</v>
      </c>
      <c r="F604" s="82"/>
      <c r="G604" s="45">
        <v>200000</v>
      </c>
    </row>
    <row r="605" spans="1:7" s="64" customFormat="1" x14ac:dyDescent="0.2">
      <c r="A605" s="78"/>
      <c r="B605" s="78"/>
      <c r="C605" s="131"/>
      <c r="D605" s="94" t="s">
        <v>646</v>
      </c>
      <c r="E605" s="78"/>
      <c r="F605" s="82"/>
      <c r="G605" s="56"/>
    </row>
    <row r="606" spans="1:7" s="64" customFormat="1" x14ac:dyDescent="0.2">
      <c r="A606" s="72">
        <v>6171</v>
      </c>
      <c r="B606" s="72">
        <v>5362</v>
      </c>
      <c r="C606" s="136">
        <v>20405000000</v>
      </c>
      <c r="D606" s="72" t="s">
        <v>603</v>
      </c>
      <c r="E606" s="72" t="s">
        <v>593</v>
      </c>
      <c r="F606" s="82"/>
      <c r="G606" s="56">
        <v>20000</v>
      </c>
    </row>
    <row r="607" spans="1:7" s="64" customFormat="1" x14ac:dyDescent="0.2">
      <c r="A607" s="78"/>
      <c r="B607" s="78"/>
      <c r="C607" s="131"/>
      <c r="D607" s="94" t="s">
        <v>8</v>
      </c>
      <c r="E607" s="78"/>
      <c r="F607" s="82"/>
      <c r="G607" s="56"/>
    </row>
    <row r="608" spans="1:7" s="64" customFormat="1" x14ac:dyDescent="0.2">
      <c r="A608" s="72">
        <v>5212</v>
      </c>
      <c r="B608" s="72">
        <v>5901</v>
      </c>
      <c r="C608" s="136">
        <v>20393000000</v>
      </c>
      <c r="D608" s="72" t="s">
        <v>591</v>
      </c>
      <c r="E608" s="72" t="s">
        <v>583</v>
      </c>
      <c r="F608" s="82"/>
      <c r="G608" s="45">
        <v>100000</v>
      </c>
    </row>
    <row r="609" spans="1:7" s="64" customFormat="1" x14ac:dyDescent="0.2">
      <c r="A609" s="72"/>
      <c r="B609" s="72"/>
      <c r="C609" s="136"/>
      <c r="D609" s="87" t="s">
        <v>154</v>
      </c>
      <c r="E609" s="72"/>
      <c r="F609" s="82"/>
      <c r="G609" s="45"/>
    </row>
    <row r="610" spans="1:7" s="64" customFormat="1" x14ac:dyDescent="0.2">
      <c r="A610" s="72">
        <v>6171</v>
      </c>
      <c r="B610" s="72">
        <v>6123</v>
      </c>
      <c r="C610" s="136">
        <v>20139000000</v>
      </c>
      <c r="D610" s="72" t="s">
        <v>217</v>
      </c>
      <c r="E610" s="72" t="s">
        <v>593</v>
      </c>
      <c r="F610" s="82"/>
      <c r="G610" s="56">
        <v>400000</v>
      </c>
    </row>
    <row r="611" spans="1:7" s="64" customFormat="1" x14ac:dyDescent="0.2">
      <c r="D611" s="32" t="s">
        <v>26</v>
      </c>
      <c r="E611" s="32"/>
      <c r="F611" s="83">
        <v>0</v>
      </c>
      <c r="G611" s="33"/>
    </row>
    <row r="612" spans="1:7" s="64" customFormat="1" x14ac:dyDescent="0.2">
      <c r="D612" s="72"/>
      <c r="E612" s="72"/>
      <c r="F612" s="82"/>
      <c r="G612" s="77">
        <v>0</v>
      </c>
    </row>
    <row r="613" spans="1:7" s="64" customFormat="1" x14ac:dyDescent="0.2">
      <c r="D613" s="148" t="s">
        <v>641</v>
      </c>
      <c r="E613" s="148"/>
      <c r="F613" s="156">
        <f>SUM(G519:G612)</f>
        <v>55797480</v>
      </c>
      <c r="G613" s="157"/>
    </row>
    <row r="614" spans="1:7" s="64" customFormat="1" x14ac:dyDescent="0.2">
      <c r="A614" s="68"/>
      <c r="B614" s="68"/>
      <c r="C614" s="68"/>
      <c r="D614" s="84"/>
      <c r="E614" s="84"/>
      <c r="F614" s="85"/>
      <c r="G614" s="155"/>
    </row>
    <row r="615" spans="1:7" s="64" customFormat="1" ht="15" x14ac:dyDescent="0.2">
      <c r="D615" s="145" t="s">
        <v>556</v>
      </c>
      <c r="E615" s="121"/>
      <c r="F615" s="153">
        <f>SUM(F616:F626)</f>
        <v>8011000</v>
      </c>
      <c r="G615" s="154"/>
    </row>
    <row r="616" spans="1:7" s="64" customFormat="1" x14ac:dyDescent="0.2">
      <c r="D616" s="32" t="s">
        <v>1056</v>
      </c>
      <c r="E616" s="104"/>
      <c r="F616" s="83">
        <f>SUM(G617:G618)</f>
        <v>7986000</v>
      </c>
      <c r="G616" s="147"/>
    </row>
    <row r="617" spans="1:7" s="64" customFormat="1" x14ac:dyDescent="0.2">
      <c r="A617" s="16">
        <v>6171</v>
      </c>
      <c r="B617" s="16">
        <v>5011</v>
      </c>
      <c r="C617" s="16">
        <v>20009000000</v>
      </c>
      <c r="D617" s="72" t="s">
        <v>1057</v>
      </c>
      <c r="E617" s="71" t="s">
        <v>13</v>
      </c>
      <c r="F617" s="82"/>
      <c r="G617" s="77">
        <v>5941000</v>
      </c>
    </row>
    <row r="618" spans="1:7" s="64" customFormat="1" ht="21" customHeight="1" x14ac:dyDescent="0.2">
      <c r="A618" s="16">
        <v>6171</v>
      </c>
      <c r="B618" s="321" t="s">
        <v>1221</v>
      </c>
      <c r="C618" s="321" t="s">
        <v>1222</v>
      </c>
      <c r="D618" s="72" t="s">
        <v>25</v>
      </c>
      <c r="E618" s="71" t="s">
        <v>13</v>
      </c>
      <c r="F618" s="82"/>
      <c r="G618" s="77">
        <v>2045000</v>
      </c>
    </row>
    <row r="619" spans="1:7" s="64" customFormat="1" x14ac:dyDescent="0.2">
      <c r="A619" s="76" t="s">
        <v>79</v>
      </c>
      <c r="B619" s="76" t="s">
        <v>80</v>
      </c>
      <c r="C619" s="135" t="s">
        <v>81</v>
      </c>
      <c r="D619" s="32" t="s">
        <v>153</v>
      </c>
      <c r="E619" s="32"/>
      <c r="F619" s="83">
        <f>SUM(G621:G625)</f>
        <v>25000</v>
      </c>
      <c r="G619" s="33"/>
    </row>
    <row r="620" spans="1:7" s="64" customFormat="1" x14ac:dyDescent="0.2">
      <c r="A620" s="76"/>
      <c r="B620" s="76"/>
      <c r="C620" s="132"/>
      <c r="D620" s="84" t="s">
        <v>642</v>
      </c>
      <c r="E620" s="84"/>
      <c r="F620" s="85"/>
      <c r="G620" s="22"/>
    </row>
    <row r="621" spans="1:7" s="64" customFormat="1" x14ac:dyDescent="0.2">
      <c r="A621" s="71">
        <v>6171</v>
      </c>
      <c r="B621" s="71">
        <v>5136</v>
      </c>
      <c r="C621" s="133">
        <v>20001000000</v>
      </c>
      <c r="D621" s="71" t="s">
        <v>51</v>
      </c>
      <c r="E621" s="72" t="s">
        <v>556</v>
      </c>
      <c r="F621" s="95"/>
      <c r="G621" s="74">
        <v>10000</v>
      </c>
    </row>
    <row r="622" spans="1:7" s="64" customFormat="1" x14ac:dyDescent="0.2">
      <c r="A622" s="71"/>
      <c r="B622" s="71"/>
      <c r="C622" s="133"/>
      <c r="D622" s="86" t="s">
        <v>644</v>
      </c>
      <c r="E622" s="72"/>
      <c r="F622" s="95"/>
      <c r="G622" s="74"/>
    </row>
    <row r="623" spans="1:7" s="64" customFormat="1" x14ac:dyDescent="0.2">
      <c r="A623" s="71">
        <v>6171</v>
      </c>
      <c r="B623" s="71">
        <v>5166</v>
      </c>
      <c r="C623" s="133">
        <v>20005000000</v>
      </c>
      <c r="D623" s="71" t="s">
        <v>3</v>
      </c>
      <c r="E623" s="72" t="s">
        <v>556</v>
      </c>
      <c r="F623" s="95"/>
      <c r="G623" s="74">
        <v>10000</v>
      </c>
    </row>
    <row r="624" spans="1:7" s="64" customFormat="1" x14ac:dyDescent="0.2">
      <c r="A624" s="71"/>
      <c r="B624" s="71"/>
      <c r="C624" s="133"/>
      <c r="D624" s="86" t="s">
        <v>663</v>
      </c>
      <c r="E624" s="72"/>
      <c r="F624" s="95"/>
      <c r="G624" s="74"/>
    </row>
    <row r="625" spans="1:7" s="64" customFormat="1" x14ac:dyDescent="0.2">
      <c r="A625" s="71">
        <v>6171</v>
      </c>
      <c r="B625" s="71">
        <v>5173</v>
      </c>
      <c r="C625" s="133">
        <v>20002000000</v>
      </c>
      <c r="D625" s="71" t="s">
        <v>1</v>
      </c>
      <c r="E625" s="72" t="s">
        <v>556</v>
      </c>
      <c r="F625" s="95"/>
      <c r="G625" s="74">
        <v>5000</v>
      </c>
    </row>
    <row r="626" spans="1:7" s="64" customFormat="1" x14ac:dyDescent="0.2">
      <c r="D626" s="32" t="s">
        <v>26</v>
      </c>
      <c r="E626" s="32"/>
      <c r="F626" s="83">
        <v>0</v>
      </c>
      <c r="G626" s="33"/>
    </row>
    <row r="627" spans="1:7" s="64" customFormat="1" x14ac:dyDescent="0.2">
      <c r="D627" s="72"/>
      <c r="E627" s="72"/>
      <c r="F627" s="82"/>
      <c r="G627" s="77">
        <v>0</v>
      </c>
    </row>
    <row r="628" spans="1:7" s="64" customFormat="1" x14ac:dyDescent="0.2">
      <c r="D628" s="148" t="s">
        <v>640</v>
      </c>
      <c r="E628" s="148"/>
      <c r="F628" s="156">
        <f>SUM(G617:G627)</f>
        <v>8011000</v>
      </c>
      <c r="G628" s="157"/>
    </row>
    <row r="629" spans="1:7" s="64" customFormat="1" x14ac:dyDescent="0.2">
      <c r="A629" s="68"/>
      <c r="B629" s="68"/>
      <c r="C629" s="68"/>
      <c r="D629" s="84"/>
      <c r="E629" s="84"/>
      <c r="F629" s="85"/>
      <c r="G629" s="155"/>
    </row>
    <row r="630" spans="1:7" s="64" customFormat="1" ht="15" x14ac:dyDescent="0.2">
      <c r="D630" s="145" t="s">
        <v>557</v>
      </c>
      <c r="E630" s="121"/>
      <c r="F630" s="153">
        <f>SUM(F631:F653)</f>
        <v>11426000</v>
      </c>
      <c r="G630" s="154"/>
    </row>
    <row r="631" spans="1:7" s="64" customFormat="1" x14ac:dyDescent="0.2">
      <c r="D631" s="32" t="s">
        <v>1056</v>
      </c>
      <c r="E631" s="104"/>
      <c r="F631" s="83">
        <f>SUM(G632:G633)</f>
        <v>11141000</v>
      </c>
      <c r="G631" s="147"/>
    </row>
    <row r="632" spans="1:7" s="64" customFormat="1" x14ac:dyDescent="0.2">
      <c r="A632" s="16">
        <v>6171</v>
      </c>
      <c r="B632" s="16">
        <v>5011</v>
      </c>
      <c r="C632" s="16">
        <v>20009000000</v>
      </c>
      <c r="D632" s="72" t="s">
        <v>1057</v>
      </c>
      <c r="E632" s="71" t="s">
        <v>13</v>
      </c>
      <c r="F632" s="82"/>
      <c r="G632" s="77">
        <v>8288000</v>
      </c>
    </row>
    <row r="633" spans="1:7" s="64" customFormat="1" ht="23.25" customHeight="1" x14ac:dyDescent="0.2">
      <c r="A633" s="16">
        <v>6171</v>
      </c>
      <c r="B633" s="321" t="s">
        <v>1221</v>
      </c>
      <c r="C633" s="321" t="s">
        <v>1222</v>
      </c>
      <c r="D633" s="72" t="s">
        <v>25</v>
      </c>
      <c r="E633" s="71" t="s">
        <v>13</v>
      </c>
      <c r="F633" s="82"/>
      <c r="G633" s="77">
        <v>2853000</v>
      </c>
    </row>
    <row r="634" spans="1:7" s="64" customFormat="1" x14ac:dyDescent="0.2">
      <c r="A634" s="75" t="s">
        <v>79</v>
      </c>
      <c r="B634" s="76" t="s">
        <v>80</v>
      </c>
      <c r="C634" s="135" t="s">
        <v>81</v>
      </c>
      <c r="D634" s="32" t="s">
        <v>153</v>
      </c>
      <c r="E634" s="32"/>
      <c r="F634" s="83">
        <f>SUM(G636:G651)</f>
        <v>285000</v>
      </c>
      <c r="G634" s="33"/>
    </row>
    <row r="635" spans="1:7" s="64" customFormat="1" x14ac:dyDescent="0.2">
      <c r="A635" s="96"/>
      <c r="B635" s="76"/>
      <c r="C635" s="132"/>
      <c r="D635" s="84" t="s">
        <v>642</v>
      </c>
      <c r="E635" s="84"/>
      <c r="F635" s="85"/>
      <c r="G635" s="22"/>
    </row>
    <row r="636" spans="1:7" s="64" customFormat="1" x14ac:dyDescent="0.2">
      <c r="A636" s="71">
        <v>6171</v>
      </c>
      <c r="B636" s="71">
        <v>5132</v>
      </c>
      <c r="C636" s="133">
        <v>20020000000</v>
      </c>
      <c r="D636" s="71" t="s">
        <v>584</v>
      </c>
      <c r="E636" s="72" t="s">
        <v>557</v>
      </c>
      <c r="F636" s="95"/>
      <c r="G636" s="74">
        <v>20000</v>
      </c>
    </row>
    <row r="637" spans="1:7" s="64" customFormat="1" x14ac:dyDescent="0.2">
      <c r="A637" s="71">
        <v>6171</v>
      </c>
      <c r="B637" s="71">
        <v>5136</v>
      </c>
      <c r="C637" s="133">
        <v>20001000000</v>
      </c>
      <c r="D637" s="71" t="s">
        <v>51</v>
      </c>
      <c r="E637" s="72" t="s">
        <v>557</v>
      </c>
      <c r="F637" s="95"/>
      <c r="G637" s="74">
        <v>3000</v>
      </c>
    </row>
    <row r="638" spans="1:7" s="64" customFormat="1" x14ac:dyDescent="0.2">
      <c r="A638" s="71">
        <v>6171</v>
      </c>
      <c r="B638" s="71">
        <v>5139</v>
      </c>
      <c r="C638" s="133">
        <v>20411000000</v>
      </c>
      <c r="D638" s="71" t="s">
        <v>604</v>
      </c>
      <c r="E638" s="72" t="s">
        <v>557</v>
      </c>
      <c r="F638" s="95"/>
      <c r="G638" s="74">
        <v>27000</v>
      </c>
    </row>
    <row r="639" spans="1:7" s="64" customFormat="1" x14ac:dyDescent="0.2">
      <c r="A639" s="71"/>
      <c r="B639" s="71"/>
      <c r="C639" s="133"/>
      <c r="D639" s="86" t="s">
        <v>644</v>
      </c>
      <c r="E639" s="72"/>
      <c r="F639" s="95"/>
      <c r="G639" s="74"/>
    </row>
    <row r="640" spans="1:7" s="64" customFormat="1" x14ac:dyDescent="0.2">
      <c r="A640" s="71">
        <v>2362</v>
      </c>
      <c r="B640" s="71">
        <v>5166</v>
      </c>
      <c r="C640" s="133">
        <v>20412000000</v>
      </c>
      <c r="D640" s="71" t="s">
        <v>3</v>
      </c>
      <c r="E640" s="72" t="s">
        <v>557</v>
      </c>
      <c r="F640" s="95"/>
      <c r="G640" s="74">
        <v>20000</v>
      </c>
    </row>
    <row r="641" spans="1:7" s="64" customFormat="1" x14ac:dyDescent="0.2">
      <c r="A641" s="71">
        <v>3742</v>
      </c>
      <c r="B641" s="71">
        <v>5166</v>
      </c>
      <c r="C641" s="133">
        <v>20413000000</v>
      </c>
      <c r="D641" s="71" t="s">
        <v>3</v>
      </c>
      <c r="E641" s="72" t="s">
        <v>557</v>
      </c>
      <c r="F641" s="95"/>
      <c r="G641" s="74">
        <v>10000</v>
      </c>
    </row>
    <row r="642" spans="1:7" s="64" customFormat="1" x14ac:dyDescent="0.2">
      <c r="A642" s="71">
        <v>3742</v>
      </c>
      <c r="B642" s="71">
        <v>5169</v>
      </c>
      <c r="C642" s="133">
        <v>20414000000</v>
      </c>
      <c r="D642" s="71" t="s">
        <v>605</v>
      </c>
      <c r="E642" s="72" t="s">
        <v>557</v>
      </c>
      <c r="F642" s="97"/>
      <c r="G642" s="43">
        <v>50000</v>
      </c>
    </row>
    <row r="643" spans="1:7" s="64" customFormat="1" x14ac:dyDescent="0.2">
      <c r="A643" s="71">
        <v>1039</v>
      </c>
      <c r="B643" s="71">
        <v>5169</v>
      </c>
      <c r="C643" s="133">
        <v>20415000000</v>
      </c>
      <c r="D643" s="71" t="s">
        <v>606</v>
      </c>
      <c r="E643" s="72" t="s">
        <v>557</v>
      </c>
      <c r="F643" s="97"/>
      <c r="G643" s="43">
        <v>20000</v>
      </c>
    </row>
    <row r="644" spans="1:7" s="64" customFormat="1" x14ac:dyDescent="0.2">
      <c r="A644" s="71">
        <v>3724</v>
      </c>
      <c r="B644" s="71">
        <v>5169</v>
      </c>
      <c r="C644" s="133">
        <v>20416000000</v>
      </c>
      <c r="D644" s="71" t="s">
        <v>607</v>
      </c>
      <c r="E644" s="72" t="s">
        <v>557</v>
      </c>
      <c r="F644" s="97"/>
      <c r="G644" s="43">
        <v>20000</v>
      </c>
    </row>
    <row r="645" spans="1:7" s="64" customFormat="1" x14ac:dyDescent="0.2">
      <c r="A645" s="71">
        <v>3749</v>
      </c>
      <c r="B645" s="71">
        <v>5169</v>
      </c>
      <c r="C645" s="133">
        <v>20417000000</v>
      </c>
      <c r="D645" s="71" t="s">
        <v>608</v>
      </c>
      <c r="E645" s="72" t="s">
        <v>557</v>
      </c>
      <c r="F645" s="97"/>
      <c r="G645" s="43">
        <v>20000</v>
      </c>
    </row>
    <row r="646" spans="1:7" s="64" customFormat="1" x14ac:dyDescent="0.2">
      <c r="A646" s="71">
        <v>3744</v>
      </c>
      <c r="B646" s="71">
        <v>5169</v>
      </c>
      <c r="C646" s="133">
        <v>20418000000</v>
      </c>
      <c r="D646" s="71" t="s">
        <v>609</v>
      </c>
      <c r="E646" s="72" t="s">
        <v>557</v>
      </c>
      <c r="F646" s="97"/>
      <c r="G646" s="43">
        <v>20000</v>
      </c>
    </row>
    <row r="647" spans="1:7" s="64" customFormat="1" x14ac:dyDescent="0.2">
      <c r="A647" s="71">
        <v>1014</v>
      </c>
      <c r="B647" s="71">
        <v>5169</v>
      </c>
      <c r="C647" s="133">
        <v>20419000000</v>
      </c>
      <c r="D647" s="71" t="s">
        <v>610</v>
      </c>
      <c r="E647" s="72" t="s">
        <v>557</v>
      </c>
      <c r="F647" s="97"/>
      <c r="G647" s="43">
        <v>30000</v>
      </c>
    </row>
    <row r="648" spans="1:7" s="64" customFormat="1" x14ac:dyDescent="0.2">
      <c r="A648" s="71">
        <v>3769</v>
      </c>
      <c r="B648" s="71">
        <v>5169</v>
      </c>
      <c r="C648" s="133">
        <v>20420000000</v>
      </c>
      <c r="D648" s="71" t="s">
        <v>1178</v>
      </c>
      <c r="E648" s="72" t="s">
        <v>557</v>
      </c>
      <c r="F648" s="97"/>
      <c r="G648" s="43">
        <v>10000</v>
      </c>
    </row>
    <row r="649" spans="1:7" s="64" customFormat="1" x14ac:dyDescent="0.2">
      <c r="A649" s="71">
        <v>2322</v>
      </c>
      <c r="B649" s="71">
        <v>5169</v>
      </c>
      <c r="C649" s="133">
        <v>20421000000</v>
      </c>
      <c r="D649" s="71" t="s">
        <v>611</v>
      </c>
      <c r="E649" s="72" t="s">
        <v>557</v>
      </c>
      <c r="F649" s="97"/>
      <c r="G649" s="43">
        <v>5000</v>
      </c>
    </row>
    <row r="650" spans="1:7" s="64" customFormat="1" x14ac:dyDescent="0.2">
      <c r="A650" s="71"/>
      <c r="B650" s="71"/>
      <c r="C650" s="133"/>
      <c r="D650" s="86" t="s">
        <v>663</v>
      </c>
      <c r="E650" s="72"/>
      <c r="F650" s="97"/>
      <c r="G650" s="43"/>
    </row>
    <row r="651" spans="1:7" s="64" customFormat="1" x14ac:dyDescent="0.2">
      <c r="A651" s="71">
        <v>6171</v>
      </c>
      <c r="B651" s="71">
        <v>5173</v>
      </c>
      <c r="C651" s="133">
        <v>20002000000</v>
      </c>
      <c r="D651" s="71" t="s">
        <v>1</v>
      </c>
      <c r="E651" s="72" t="s">
        <v>557</v>
      </c>
      <c r="F651" s="95"/>
      <c r="G651" s="74">
        <v>30000</v>
      </c>
    </row>
    <row r="652" spans="1:7" s="64" customFormat="1" x14ac:dyDescent="0.2">
      <c r="D652" s="32" t="s">
        <v>26</v>
      </c>
      <c r="E652" s="32"/>
      <c r="F652" s="83">
        <v>0</v>
      </c>
      <c r="G652" s="33"/>
    </row>
    <row r="653" spans="1:7" s="64" customFormat="1" x14ac:dyDescent="0.2">
      <c r="D653" s="72"/>
      <c r="E653" s="72"/>
      <c r="F653" s="82"/>
      <c r="G653" s="77">
        <v>0</v>
      </c>
    </row>
    <row r="654" spans="1:7" s="64" customFormat="1" x14ac:dyDescent="0.2">
      <c r="D654" s="148" t="s">
        <v>639</v>
      </c>
      <c r="E654" s="148"/>
      <c r="F654" s="156">
        <f>SUM(G632:G653)</f>
        <v>11426000</v>
      </c>
      <c r="G654" s="157"/>
    </row>
    <row r="655" spans="1:7" s="64" customFormat="1" x14ac:dyDescent="0.2">
      <c r="A655" s="68"/>
      <c r="B655" s="68"/>
      <c r="C655" s="68"/>
      <c r="D655" s="84"/>
      <c r="E655" s="84"/>
      <c r="F655" s="85"/>
      <c r="G655" s="155"/>
    </row>
    <row r="656" spans="1:7" s="64" customFormat="1" ht="15" x14ac:dyDescent="0.2">
      <c r="D656" s="145" t="s">
        <v>558</v>
      </c>
      <c r="E656" s="121"/>
      <c r="F656" s="153">
        <f>SUM(F657:F671)</f>
        <v>15041900</v>
      </c>
      <c r="G656" s="154"/>
    </row>
    <row r="657" spans="1:7" s="64" customFormat="1" x14ac:dyDescent="0.2">
      <c r="D657" s="32" t="s">
        <v>1056</v>
      </c>
      <c r="E657" s="104"/>
      <c r="F657" s="83">
        <f>SUM(G658:G659)</f>
        <v>14955900</v>
      </c>
      <c r="G657" s="147"/>
    </row>
    <row r="658" spans="1:7" s="64" customFormat="1" x14ac:dyDescent="0.2">
      <c r="A658" s="16">
        <v>6171</v>
      </c>
      <c r="B658" s="16">
        <v>5011</v>
      </c>
      <c r="C658" s="16">
        <v>20009000000</v>
      </c>
      <c r="D658" s="72" t="s">
        <v>1057</v>
      </c>
      <c r="E658" s="71" t="s">
        <v>13</v>
      </c>
      <c r="F658" s="82"/>
      <c r="G658" s="77">
        <v>11126000</v>
      </c>
    </row>
    <row r="659" spans="1:7" s="64" customFormat="1" ht="21.75" customHeight="1" x14ac:dyDescent="0.2">
      <c r="A659" s="16">
        <v>6171</v>
      </c>
      <c r="B659" s="321" t="s">
        <v>1221</v>
      </c>
      <c r="C659" s="321" t="s">
        <v>1222</v>
      </c>
      <c r="D659" s="72" t="s">
        <v>25</v>
      </c>
      <c r="E659" s="71" t="s">
        <v>13</v>
      </c>
      <c r="F659" s="82"/>
      <c r="G659" s="77">
        <v>3829900</v>
      </c>
    </row>
    <row r="660" spans="1:7" s="64" customFormat="1" x14ac:dyDescent="0.2">
      <c r="A660" s="76" t="s">
        <v>79</v>
      </c>
      <c r="B660" s="76" t="s">
        <v>80</v>
      </c>
      <c r="C660" s="135" t="s">
        <v>81</v>
      </c>
      <c r="D660" s="32" t="s">
        <v>153</v>
      </c>
      <c r="E660" s="32"/>
      <c r="F660" s="83">
        <f>SUM(G662:G669)</f>
        <v>86000</v>
      </c>
      <c r="G660" s="33"/>
    </row>
    <row r="661" spans="1:7" s="64" customFormat="1" x14ac:dyDescent="0.2">
      <c r="A661" s="76"/>
      <c r="B661" s="76"/>
      <c r="C661" s="135"/>
      <c r="D661" s="84" t="s">
        <v>642</v>
      </c>
      <c r="E661" s="84"/>
      <c r="F661" s="85"/>
      <c r="G661" s="22"/>
    </row>
    <row r="662" spans="1:7" s="64" customFormat="1" x14ac:dyDescent="0.2">
      <c r="A662" s="72">
        <v>6171</v>
      </c>
      <c r="B662" s="72">
        <v>5136</v>
      </c>
      <c r="C662" s="136">
        <v>20001000000</v>
      </c>
      <c r="D662" s="72" t="s">
        <v>612</v>
      </c>
      <c r="E662" s="72" t="s">
        <v>558</v>
      </c>
      <c r="F662" s="95"/>
      <c r="G662" s="74">
        <v>5000</v>
      </c>
    </row>
    <row r="663" spans="1:7" s="64" customFormat="1" x14ac:dyDescent="0.2">
      <c r="A663" s="72">
        <v>6171</v>
      </c>
      <c r="B663" s="72">
        <v>5169</v>
      </c>
      <c r="C663" s="136">
        <v>20426000000</v>
      </c>
      <c r="D663" s="72" t="s">
        <v>613</v>
      </c>
      <c r="E663" s="72" t="s">
        <v>558</v>
      </c>
      <c r="F663" s="95"/>
      <c r="G663" s="74">
        <v>65000</v>
      </c>
    </row>
    <row r="664" spans="1:7" s="64" customFormat="1" x14ac:dyDescent="0.2">
      <c r="A664" s="72">
        <v>6171</v>
      </c>
      <c r="B664" s="72">
        <v>5169</v>
      </c>
      <c r="C664" s="136">
        <v>20427000000</v>
      </c>
      <c r="D664" s="72" t="s">
        <v>614</v>
      </c>
      <c r="E664" s="72" t="s">
        <v>558</v>
      </c>
      <c r="F664" s="95"/>
      <c r="G664" s="74">
        <v>1000</v>
      </c>
    </row>
    <row r="665" spans="1:7" s="64" customFormat="1" x14ac:dyDescent="0.2">
      <c r="A665" s="72"/>
      <c r="B665" s="72"/>
      <c r="C665" s="136"/>
      <c r="D665" s="87" t="s">
        <v>663</v>
      </c>
      <c r="E665" s="72"/>
      <c r="F665" s="95"/>
      <c r="G665" s="74"/>
    </row>
    <row r="666" spans="1:7" s="64" customFormat="1" x14ac:dyDescent="0.2">
      <c r="A666" s="72">
        <v>6171</v>
      </c>
      <c r="B666" s="72">
        <v>5173</v>
      </c>
      <c r="C666" s="136">
        <v>20002000000</v>
      </c>
      <c r="D666" s="72" t="s">
        <v>174</v>
      </c>
      <c r="E666" s="72" t="s">
        <v>558</v>
      </c>
      <c r="F666" s="95"/>
      <c r="G666" s="74">
        <v>10000</v>
      </c>
    </row>
    <row r="667" spans="1:7" s="64" customFormat="1" x14ac:dyDescent="0.2">
      <c r="A667" s="72"/>
      <c r="B667" s="72"/>
      <c r="C667" s="136"/>
      <c r="D667" s="87" t="s">
        <v>664</v>
      </c>
      <c r="E667" s="72"/>
      <c r="F667" s="95"/>
      <c r="G667" s="74"/>
    </row>
    <row r="668" spans="1:7" s="64" customFormat="1" x14ac:dyDescent="0.2">
      <c r="A668" s="72">
        <v>6171</v>
      </c>
      <c r="B668" s="72">
        <v>5192</v>
      </c>
      <c r="C668" s="136">
        <v>20031000000</v>
      </c>
      <c r="D668" s="72" t="s">
        <v>175</v>
      </c>
      <c r="E668" s="72" t="s">
        <v>558</v>
      </c>
      <c r="F668" s="95"/>
      <c r="G668" s="74">
        <v>5000</v>
      </c>
    </row>
    <row r="669" spans="1:7" s="64" customFormat="1" x14ac:dyDescent="0.2">
      <c r="D669" s="72"/>
      <c r="E669" s="72"/>
      <c r="F669" s="82"/>
      <c r="G669" s="77">
        <v>0</v>
      </c>
    </row>
    <row r="670" spans="1:7" s="64" customFormat="1" x14ac:dyDescent="0.2">
      <c r="D670" s="32" t="s">
        <v>26</v>
      </c>
      <c r="E670" s="32"/>
      <c r="F670" s="83">
        <v>0</v>
      </c>
      <c r="G670" s="33"/>
    </row>
    <row r="671" spans="1:7" s="64" customFormat="1" x14ac:dyDescent="0.2">
      <c r="D671" s="72"/>
      <c r="E671" s="72"/>
      <c r="F671" s="82"/>
      <c r="G671" s="77">
        <v>0</v>
      </c>
    </row>
    <row r="672" spans="1:7" s="64" customFormat="1" x14ac:dyDescent="0.2">
      <c r="D672" s="148" t="s">
        <v>638</v>
      </c>
      <c r="E672" s="148"/>
      <c r="F672" s="156">
        <f>SUM(G658:G671)</f>
        <v>15041900</v>
      </c>
      <c r="G672" s="157"/>
    </row>
    <row r="673" spans="1:7" s="64" customFormat="1" x14ac:dyDescent="0.2">
      <c r="A673" s="68"/>
      <c r="B673" s="68"/>
      <c r="C673" s="68"/>
      <c r="D673" s="84"/>
      <c r="E673" s="84"/>
      <c r="F673" s="85"/>
      <c r="G673" s="155"/>
    </row>
    <row r="674" spans="1:7" s="64" customFormat="1" ht="15" x14ac:dyDescent="0.2">
      <c r="D674" s="145" t="s">
        <v>615</v>
      </c>
      <c r="E674" s="121"/>
      <c r="F674" s="153">
        <f>SUM(F675:F695)</f>
        <v>20124000</v>
      </c>
      <c r="G674" s="154"/>
    </row>
    <row r="675" spans="1:7" s="64" customFormat="1" x14ac:dyDescent="0.2">
      <c r="D675" s="32" t="s">
        <v>1056</v>
      </c>
      <c r="E675" s="104"/>
      <c r="F675" s="83">
        <f>SUM(G676:G677)</f>
        <v>19973000</v>
      </c>
      <c r="G675" s="147"/>
    </row>
    <row r="676" spans="1:7" s="64" customFormat="1" x14ac:dyDescent="0.2">
      <c r="A676" s="16">
        <v>6171</v>
      </c>
      <c r="B676" s="16">
        <v>5011</v>
      </c>
      <c r="C676" s="16">
        <v>20009000000</v>
      </c>
      <c r="D676" s="72" t="s">
        <v>1057</v>
      </c>
      <c r="E676" s="71" t="s">
        <v>13</v>
      </c>
      <c r="F676" s="82"/>
      <c r="G676" s="77">
        <v>14858000</v>
      </c>
    </row>
    <row r="677" spans="1:7" s="64" customFormat="1" ht="24" customHeight="1" x14ac:dyDescent="0.2">
      <c r="A677" s="16">
        <v>6171</v>
      </c>
      <c r="B677" s="321" t="s">
        <v>1221</v>
      </c>
      <c r="C677" s="321" t="s">
        <v>1222</v>
      </c>
      <c r="D677" s="72" t="s">
        <v>25</v>
      </c>
      <c r="E677" s="71" t="s">
        <v>13</v>
      </c>
      <c r="F677" s="82"/>
      <c r="G677" s="77">
        <v>5115000</v>
      </c>
    </row>
    <row r="678" spans="1:7" s="64" customFormat="1" x14ac:dyDescent="0.2">
      <c r="A678" s="76" t="s">
        <v>79</v>
      </c>
      <c r="B678" s="76" t="s">
        <v>80</v>
      </c>
      <c r="C678" s="135" t="s">
        <v>81</v>
      </c>
      <c r="D678" s="32" t="s">
        <v>153</v>
      </c>
      <c r="E678" s="32"/>
      <c r="F678" s="83">
        <f>SUM(G679:G694)</f>
        <v>151000</v>
      </c>
      <c r="G678" s="33"/>
    </row>
    <row r="679" spans="1:7" s="64" customFormat="1" x14ac:dyDescent="0.2">
      <c r="A679" s="76"/>
      <c r="B679" s="76"/>
      <c r="C679" s="135"/>
      <c r="D679" s="84" t="s">
        <v>642</v>
      </c>
      <c r="E679" s="84"/>
      <c r="F679" s="85"/>
      <c r="G679" s="22"/>
    </row>
    <row r="680" spans="1:7" s="64" customFormat="1" x14ac:dyDescent="0.2">
      <c r="A680" s="71">
        <v>4329</v>
      </c>
      <c r="B680" s="71">
        <v>5139</v>
      </c>
      <c r="C680" s="133">
        <v>20429000000</v>
      </c>
      <c r="D680" s="71" t="s">
        <v>617</v>
      </c>
      <c r="E680" s="72" t="s">
        <v>616</v>
      </c>
      <c r="F680" s="95"/>
      <c r="G680" s="74">
        <v>8000</v>
      </c>
    </row>
    <row r="681" spans="1:7" s="64" customFormat="1" x14ac:dyDescent="0.2">
      <c r="A681" s="71">
        <v>3599</v>
      </c>
      <c r="B681" s="71">
        <v>5138</v>
      </c>
      <c r="C681" s="133">
        <v>20433000000</v>
      </c>
      <c r="D681" s="71" t="s">
        <v>621</v>
      </c>
      <c r="E681" s="72" t="s">
        <v>620</v>
      </c>
      <c r="F681" s="95"/>
      <c r="G681" s="74">
        <v>8000</v>
      </c>
    </row>
    <row r="682" spans="1:7" s="64" customFormat="1" x14ac:dyDescent="0.2">
      <c r="A682" s="71">
        <v>4329</v>
      </c>
      <c r="B682" s="71">
        <v>5139</v>
      </c>
      <c r="C682" s="133">
        <v>20434000000</v>
      </c>
      <c r="D682" s="71" t="s">
        <v>622</v>
      </c>
      <c r="E682" s="72" t="s">
        <v>620</v>
      </c>
      <c r="F682" s="95"/>
      <c r="G682" s="74">
        <v>4000</v>
      </c>
    </row>
    <row r="683" spans="1:7" s="64" customFormat="1" x14ac:dyDescent="0.2">
      <c r="A683" s="71">
        <v>6171</v>
      </c>
      <c r="B683" s="71">
        <v>5136</v>
      </c>
      <c r="C683" s="133">
        <v>20001000000</v>
      </c>
      <c r="D683" s="71" t="s">
        <v>51</v>
      </c>
      <c r="E683" s="72" t="s">
        <v>625</v>
      </c>
      <c r="F683" s="95"/>
      <c r="G683" s="74">
        <v>3000</v>
      </c>
    </row>
    <row r="684" spans="1:7" s="64" customFormat="1" x14ac:dyDescent="0.2">
      <c r="A684" s="71"/>
      <c r="B684" s="71"/>
      <c r="C684" s="133"/>
      <c r="D684" s="86" t="s">
        <v>644</v>
      </c>
      <c r="E684" s="72"/>
      <c r="F684" s="95"/>
      <c r="G684" s="74"/>
    </row>
    <row r="685" spans="1:7" s="64" customFormat="1" x14ac:dyDescent="0.2">
      <c r="A685" s="71">
        <v>4329</v>
      </c>
      <c r="B685" s="71">
        <v>5169</v>
      </c>
      <c r="C685" s="133">
        <v>20430000000</v>
      </c>
      <c r="D685" s="71" t="s">
        <v>618</v>
      </c>
      <c r="E685" s="72" t="s">
        <v>616</v>
      </c>
      <c r="F685" s="95"/>
      <c r="G685" s="74">
        <v>44000</v>
      </c>
    </row>
    <row r="686" spans="1:7" s="64" customFormat="1" x14ac:dyDescent="0.2">
      <c r="A686" s="71">
        <v>4329</v>
      </c>
      <c r="B686" s="71">
        <v>5169</v>
      </c>
      <c r="C686" s="133">
        <v>20435000000</v>
      </c>
      <c r="D686" s="71" t="s">
        <v>623</v>
      </c>
      <c r="E686" s="72" t="s">
        <v>620</v>
      </c>
      <c r="F686" s="95"/>
      <c r="G686" s="74">
        <v>42000</v>
      </c>
    </row>
    <row r="687" spans="1:7" s="64" customFormat="1" x14ac:dyDescent="0.2">
      <c r="A687" s="71"/>
      <c r="B687" s="71"/>
      <c r="C687" s="133"/>
      <c r="D687" s="86" t="s">
        <v>663</v>
      </c>
      <c r="E687" s="72"/>
      <c r="F687" s="95"/>
      <c r="G687" s="74"/>
    </row>
    <row r="688" spans="1:7" s="64" customFormat="1" x14ac:dyDescent="0.2">
      <c r="A688" s="71">
        <v>6171</v>
      </c>
      <c r="B688" s="71">
        <v>5173</v>
      </c>
      <c r="C688" s="133">
        <v>20002000000</v>
      </c>
      <c r="D688" s="71" t="s">
        <v>1</v>
      </c>
      <c r="E688" s="71" t="s">
        <v>616</v>
      </c>
      <c r="F688" s="95"/>
      <c r="G688" s="74">
        <v>10000</v>
      </c>
    </row>
    <row r="689" spans="1:7" s="64" customFormat="1" x14ac:dyDescent="0.2">
      <c r="A689" s="71">
        <v>6171</v>
      </c>
      <c r="B689" s="71">
        <v>5173</v>
      </c>
      <c r="C689" s="133">
        <v>20002000000</v>
      </c>
      <c r="D689" s="71" t="s">
        <v>1</v>
      </c>
      <c r="E689" s="71" t="s">
        <v>620</v>
      </c>
      <c r="F689" s="95"/>
      <c r="G689" s="74">
        <v>10000</v>
      </c>
    </row>
    <row r="690" spans="1:7" s="64" customFormat="1" x14ac:dyDescent="0.2">
      <c r="A690" s="71">
        <v>4329</v>
      </c>
      <c r="B690" s="71">
        <v>5175</v>
      </c>
      <c r="C690" s="133">
        <v>20008000000</v>
      </c>
      <c r="D690" s="71" t="s">
        <v>178</v>
      </c>
      <c r="E690" s="72" t="s">
        <v>620</v>
      </c>
      <c r="F690" s="95"/>
      <c r="G690" s="74">
        <v>1000</v>
      </c>
    </row>
    <row r="691" spans="1:7" s="64" customFormat="1" x14ac:dyDescent="0.2">
      <c r="A691" s="71">
        <v>6171</v>
      </c>
      <c r="B691" s="71">
        <v>5173</v>
      </c>
      <c r="C691" s="133">
        <v>20002000000</v>
      </c>
      <c r="D691" s="71" t="s">
        <v>1</v>
      </c>
      <c r="E691" s="72" t="s">
        <v>625</v>
      </c>
      <c r="F691" s="95"/>
      <c r="G691" s="74">
        <v>15000</v>
      </c>
    </row>
    <row r="692" spans="1:7" s="64" customFormat="1" x14ac:dyDescent="0.2">
      <c r="A692" s="71"/>
      <c r="B692" s="71"/>
      <c r="C692" s="133"/>
      <c r="D692" s="86" t="s">
        <v>665</v>
      </c>
      <c r="E692" s="72"/>
      <c r="F692" s="95"/>
      <c r="G692" s="74"/>
    </row>
    <row r="693" spans="1:7" s="64" customFormat="1" x14ac:dyDescent="0.2">
      <c r="A693" s="71">
        <v>4329</v>
      </c>
      <c r="B693" s="71">
        <v>5194</v>
      </c>
      <c r="C693" s="133">
        <v>20431000000</v>
      </c>
      <c r="D693" s="71" t="s">
        <v>619</v>
      </c>
      <c r="E693" s="72" t="s">
        <v>616</v>
      </c>
      <c r="F693" s="95"/>
      <c r="G693" s="74">
        <v>3000</v>
      </c>
    </row>
    <row r="694" spans="1:7" s="64" customFormat="1" x14ac:dyDescent="0.2">
      <c r="A694" s="71">
        <v>4329</v>
      </c>
      <c r="B694" s="71">
        <v>5194</v>
      </c>
      <c r="C694" s="133">
        <v>20436000000</v>
      </c>
      <c r="D694" s="71" t="s">
        <v>624</v>
      </c>
      <c r="E694" s="72" t="s">
        <v>620</v>
      </c>
      <c r="F694" s="95"/>
      <c r="G694" s="74">
        <v>3000</v>
      </c>
    </row>
    <row r="695" spans="1:7" s="64" customFormat="1" x14ac:dyDescent="0.2">
      <c r="D695" s="32" t="s">
        <v>26</v>
      </c>
      <c r="E695" s="32"/>
      <c r="F695" s="83">
        <v>0</v>
      </c>
      <c r="G695" s="33"/>
    </row>
    <row r="696" spans="1:7" s="64" customFormat="1" x14ac:dyDescent="0.2">
      <c r="D696" s="72"/>
      <c r="E696" s="72"/>
      <c r="F696" s="82"/>
      <c r="G696" s="77">
        <v>0</v>
      </c>
    </row>
    <row r="697" spans="1:7" s="64" customFormat="1" x14ac:dyDescent="0.2">
      <c r="D697" s="148" t="s">
        <v>637</v>
      </c>
      <c r="E697" s="148"/>
      <c r="F697" s="156">
        <f>SUM(G676:G696)</f>
        <v>20124000</v>
      </c>
      <c r="G697" s="157"/>
    </row>
    <row r="698" spans="1:7" s="64" customFormat="1" x14ac:dyDescent="0.2">
      <c r="A698" s="68"/>
      <c r="B698" s="68"/>
      <c r="C698" s="68"/>
      <c r="D698" s="84"/>
      <c r="E698" s="84"/>
      <c r="F698" s="85"/>
      <c r="G698" s="155"/>
    </row>
    <row r="699" spans="1:7" s="64" customFormat="1" ht="15" x14ac:dyDescent="0.2">
      <c r="D699" s="145" t="s">
        <v>559</v>
      </c>
      <c r="E699" s="121"/>
      <c r="F699" s="153">
        <f>SUM(F700:F711)</f>
        <v>12640000</v>
      </c>
      <c r="G699" s="154"/>
    </row>
    <row r="700" spans="1:7" s="64" customFormat="1" x14ac:dyDescent="0.2">
      <c r="D700" s="32" t="s">
        <v>1056</v>
      </c>
      <c r="E700" s="104"/>
      <c r="F700" s="83">
        <f>SUM(G701:G702)</f>
        <v>12440000</v>
      </c>
      <c r="G700" s="147"/>
    </row>
    <row r="701" spans="1:7" s="64" customFormat="1" x14ac:dyDescent="0.2">
      <c r="A701" s="16">
        <v>6171</v>
      </c>
      <c r="B701" s="16">
        <v>5011</v>
      </c>
      <c r="C701" s="16">
        <v>20009000000</v>
      </c>
      <c r="D701" s="72" t="s">
        <v>1057</v>
      </c>
      <c r="E701" s="71" t="s">
        <v>13</v>
      </c>
      <c r="F701" s="82"/>
      <c r="G701" s="77">
        <v>9254000</v>
      </c>
    </row>
    <row r="702" spans="1:7" s="64" customFormat="1" ht="23.25" customHeight="1" x14ac:dyDescent="0.2">
      <c r="A702" s="16">
        <v>6171</v>
      </c>
      <c r="B702" s="321" t="s">
        <v>1221</v>
      </c>
      <c r="C702" s="321" t="s">
        <v>1222</v>
      </c>
      <c r="D702" s="72" t="s">
        <v>25</v>
      </c>
      <c r="E702" s="71" t="s">
        <v>13</v>
      </c>
      <c r="F702" s="82"/>
      <c r="G702" s="77">
        <v>3186000</v>
      </c>
    </row>
    <row r="703" spans="1:7" s="64" customFormat="1" x14ac:dyDescent="0.2">
      <c r="A703" s="76" t="s">
        <v>79</v>
      </c>
      <c r="B703" s="76" t="s">
        <v>80</v>
      </c>
      <c r="C703" s="135" t="s">
        <v>81</v>
      </c>
      <c r="D703" s="32" t="s">
        <v>153</v>
      </c>
      <c r="E703" s="32"/>
      <c r="F703" s="83">
        <f>SUM(G705:G709)</f>
        <v>200000</v>
      </c>
      <c r="G703" s="33"/>
    </row>
    <row r="704" spans="1:7" s="64" customFormat="1" x14ac:dyDescent="0.2">
      <c r="A704" s="76"/>
      <c r="B704" s="76"/>
      <c r="C704" s="135"/>
      <c r="D704" s="84" t="s">
        <v>644</v>
      </c>
      <c r="E704" s="84"/>
      <c r="F704" s="85"/>
      <c r="G704" s="22"/>
    </row>
    <row r="705" spans="1:7" s="64" customFormat="1" x14ac:dyDescent="0.2">
      <c r="A705" s="71">
        <v>6171</v>
      </c>
      <c r="B705" s="71">
        <v>5169</v>
      </c>
      <c r="C705" s="133">
        <v>20006000000</v>
      </c>
      <c r="D705" s="71" t="s">
        <v>626</v>
      </c>
      <c r="E705" s="72" t="s">
        <v>559</v>
      </c>
      <c r="F705" s="98"/>
      <c r="G705" s="74">
        <v>150000</v>
      </c>
    </row>
    <row r="706" spans="1:7" s="64" customFormat="1" x14ac:dyDescent="0.2">
      <c r="A706" s="71"/>
      <c r="B706" s="71"/>
      <c r="C706" s="133"/>
      <c r="D706" s="86" t="s">
        <v>663</v>
      </c>
      <c r="E706" s="72"/>
      <c r="F706" s="98"/>
      <c r="G706" s="74"/>
    </row>
    <row r="707" spans="1:7" s="64" customFormat="1" x14ac:dyDescent="0.2">
      <c r="A707" s="71">
        <v>6171</v>
      </c>
      <c r="B707" s="71">
        <v>5173</v>
      </c>
      <c r="C707" s="133">
        <v>20002000000</v>
      </c>
      <c r="D707" s="71" t="s">
        <v>1</v>
      </c>
      <c r="E707" s="72" t="s">
        <v>559</v>
      </c>
      <c r="F707" s="98"/>
      <c r="G707" s="74">
        <v>45000</v>
      </c>
    </row>
    <row r="708" spans="1:7" s="64" customFormat="1" x14ac:dyDescent="0.2">
      <c r="A708" s="71"/>
      <c r="B708" s="71"/>
      <c r="C708" s="133"/>
      <c r="D708" s="86" t="s">
        <v>664</v>
      </c>
      <c r="E708" s="72"/>
      <c r="F708" s="98"/>
      <c r="G708" s="74"/>
    </row>
    <row r="709" spans="1:7" s="64" customFormat="1" x14ac:dyDescent="0.2">
      <c r="A709" s="71">
        <v>6171</v>
      </c>
      <c r="B709" s="71">
        <v>5192</v>
      </c>
      <c r="C709" s="133">
        <v>20031000000</v>
      </c>
      <c r="D709" s="71" t="s">
        <v>175</v>
      </c>
      <c r="E709" s="72" t="s">
        <v>559</v>
      </c>
      <c r="F709" s="98"/>
      <c r="G709" s="74">
        <v>5000</v>
      </c>
    </row>
    <row r="710" spans="1:7" s="64" customFormat="1" x14ac:dyDescent="0.2">
      <c r="D710" s="32" t="s">
        <v>26</v>
      </c>
      <c r="E710" s="32"/>
      <c r="F710" s="83">
        <v>0</v>
      </c>
      <c r="G710" s="33"/>
    </row>
    <row r="711" spans="1:7" s="64" customFormat="1" x14ac:dyDescent="0.2">
      <c r="D711" s="72"/>
      <c r="E711" s="72"/>
      <c r="F711" s="82"/>
      <c r="G711" s="77">
        <v>0</v>
      </c>
    </row>
    <row r="712" spans="1:7" s="64" customFormat="1" x14ac:dyDescent="0.2">
      <c r="D712" s="148" t="s">
        <v>636</v>
      </c>
      <c r="E712" s="148"/>
      <c r="F712" s="156">
        <f>SUM(G701:G713)</f>
        <v>12640000</v>
      </c>
      <c r="G712" s="157"/>
    </row>
    <row r="713" spans="1:7" s="64" customFormat="1" x14ac:dyDescent="0.2">
      <c r="A713" s="68"/>
      <c r="B713" s="68"/>
      <c r="C713" s="68"/>
      <c r="D713" s="84"/>
      <c r="E713" s="84"/>
      <c r="F713" s="85"/>
      <c r="G713" s="155"/>
    </row>
    <row r="714" spans="1:7" s="64" customFormat="1" ht="15" x14ac:dyDescent="0.2">
      <c r="D714" s="145" t="s">
        <v>627</v>
      </c>
      <c r="E714" s="121"/>
      <c r="F714" s="153">
        <f>SUM(F715:F737)</f>
        <v>9621000</v>
      </c>
      <c r="G714" s="154"/>
    </row>
    <row r="715" spans="1:7" s="64" customFormat="1" x14ac:dyDescent="0.2">
      <c r="D715" s="32" t="s">
        <v>1056</v>
      </c>
      <c r="E715" s="104"/>
      <c r="F715" s="83">
        <f>SUM(G716:G717)</f>
        <v>2951000</v>
      </c>
      <c r="G715" s="147"/>
    </row>
    <row r="716" spans="1:7" s="64" customFormat="1" x14ac:dyDescent="0.2">
      <c r="A716" s="16">
        <v>6171</v>
      </c>
      <c r="B716" s="16">
        <v>5011</v>
      </c>
      <c r="C716" s="16">
        <v>20009000000</v>
      </c>
      <c r="D716" s="72" t="s">
        <v>1057</v>
      </c>
      <c r="E716" s="71" t="s">
        <v>13</v>
      </c>
      <c r="F716" s="82"/>
      <c r="G716" s="77">
        <v>2195000</v>
      </c>
    </row>
    <row r="717" spans="1:7" s="64" customFormat="1" ht="23.25" customHeight="1" x14ac:dyDescent="0.2">
      <c r="A717" s="16">
        <v>6171</v>
      </c>
      <c r="B717" s="321" t="s">
        <v>1221</v>
      </c>
      <c r="C717" s="321" t="s">
        <v>1222</v>
      </c>
      <c r="D717" s="72" t="s">
        <v>25</v>
      </c>
      <c r="E717" s="71" t="s">
        <v>13</v>
      </c>
      <c r="F717" s="82"/>
      <c r="G717" s="77">
        <v>756000</v>
      </c>
    </row>
    <row r="718" spans="1:7" s="64" customFormat="1" x14ac:dyDescent="0.2">
      <c r="A718" s="76" t="s">
        <v>79</v>
      </c>
      <c r="B718" s="76" t="s">
        <v>80</v>
      </c>
      <c r="C718" s="135" t="s">
        <v>81</v>
      </c>
      <c r="D718" s="32" t="s">
        <v>153</v>
      </c>
      <c r="E718" s="32"/>
      <c r="F718" s="83">
        <f>SUM(G719:G733)</f>
        <v>5643000</v>
      </c>
      <c r="G718" s="33"/>
    </row>
    <row r="719" spans="1:7" s="64" customFormat="1" x14ac:dyDescent="0.2">
      <c r="A719" s="75"/>
      <c r="B719" s="75"/>
      <c r="C719" s="132"/>
      <c r="D719" s="84" t="s">
        <v>642</v>
      </c>
      <c r="E719" s="84"/>
      <c r="F719" s="85"/>
      <c r="G719" s="22"/>
    </row>
    <row r="720" spans="1:7" s="64" customFormat="1" x14ac:dyDescent="0.2">
      <c r="A720" s="71">
        <v>6171</v>
      </c>
      <c r="B720" s="71">
        <v>5137</v>
      </c>
      <c r="C720" s="133">
        <v>20003000000</v>
      </c>
      <c r="D720" s="71" t="s">
        <v>189</v>
      </c>
      <c r="E720" s="72" t="s">
        <v>627</v>
      </c>
      <c r="F720" s="98"/>
      <c r="G720" s="74">
        <v>250000</v>
      </c>
    </row>
    <row r="721" spans="1:7" s="64" customFormat="1" x14ac:dyDescent="0.2">
      <c r="A721" s="71">
        <v>6171</v>
      </c>
      <c r="B721" s="71">
        <v>5139</v>
      </c>
      <c r="C721" s="133">
        <v>20004000000</v>
      </c>
      <c r="D721" s="71" t="s">
        <v>2</v>
      </c>
      <c r="E721" s="72" t="s">
        <v>627</v>
      </c>
      <c r="F721" s="98"/>
      <c r="G721" s="74">
        <v>10000</v>
      </c>
    </row>
    <row r="722" spans="1:7" s="64" customFormat="1" x14ac:dyDescent="0.2">
      <c r="A722" s="71"/>
      <c r="B722" s="71"/>
      <c r="C722" s="133"/>
      <c r="D722" s="86" t="s">
        <v>644</v>
      </c>
      <c r="E722" s="72"/>
      <c r="F722" s="98"/>
      <c r="G722" s="74"/>
    </row>
    <row r="723" spans="1:7" s="64" customFormat="1" x14ac:dyDescent="0.2">
      <c r="A723" s="71">
        <v>6171</v>
      </c>
      <c r="B723" s="71">
        <v>5162</v>
      </c>
      <c r="C723" s="133">
        <v>20024000000</v>
      </c>
      <c r="D723" s="71" t="s">
        <v>203</v>
      </c>
      <c r="E723" s="72" t="s">
        <v>627</v>
      </c>
      <c r="F723" s="98"/>
      <c r="G723" s="74">
        <v>250000</v>
      </c>
    </row>
    <row r="724" spans="1:7" s="64" customFormat="1" x14ac:dyDescent="0.2">
      <c r="A724" s="71">
        <v>6171</v>
      </c>
      <c r="B724" s="71">
        <v>5166</v>
      </c>
      <c r="C724" s="133">
        <v>20005000000</v>
      </c>
      <c r="D724" s="71" t="s">
        <v>3</v>
      </c>
      <c r="E724" s="72" t="s">
        <v>627</v>
      </c>
      <c r="F724" s="98"/>
      <c r="G724" s="74">
        <v>200000</v>
      </c>
    </row>
    <row r="725" spans="1:7" s="64" customFormat="1" x14ac:dyDescent="0.2">
      <c r="A725" s="71">
        <v>6171</v>
      </c>
      <c r="B725" s="71">
        <v>5167</v>
      </c>
      <c r="C725" s="133">
        <v>20033000000</v>
      </c>
      <c r="D725" s="71" t="s">
        <v>628</v>
      </c>
      <c r="E725" s="72" t="s">
        <v>627</v>
      </c>
      <c r="F725" s="98"/>
      <c r="G725" s="74">
        <v>80000</v>
      </c>
    </row>
    <row r="726" spans="1:7" s="64" customFormat="1" x14ac:dyDescent="0.2">
      <c r="A726" s="71">
        <v>6171</v>
      </c>
      <c r="B726" s="71">
        <v>5168</v>
      </c>
      <c r="C726" s="133">
        <v>20235000000</v>
      </c>
      <c r="D726" s="71" t="s">
        <v>222</v>
      </c>
      <c r="E726" s="72" t="s">
        <v>627</v>
      </c>
      <c r="F726" s="98"/>
      <c r="G726" s="74">
        <v>15000</v>
      </c>
    </row>
    <row r="727" spans="1:7" s="64" customFormat="1" x14ac:dyDescent="0.2">
      <c r="A727" s="71">
        <v>6171</v>
      </c>
      <c r="B727" s="71">
        <v>5169</v>
      </c>
      <c r="C727" s="133">
        <v>20438000000</v>
      </c>
      <c r="D727" s="71" t="s">
        <v>1179</v>
      </c>
      <c r="E727" s="72" t="s">
        <v>627</v>
      </c>
      <c r="F727" s="98"/>
      <c r="G727" s="74">
        <v>3000000</v>
      </c>
    </row>
    <row r="728" spans="1:7" s="64" customFormat="1" x14ac:dyDescent="0.2">
      <c r="A728" s="71">
        <v>6171</v>
      </c>
      <c r="B728" s="71">
        <v>5169</v>
      </c>
      <c r="C728" s="133">
        <v>20440000000</v>
      </c>
      <c r="D728" s="71" t="s">
        <v>631</v>
      </c>
      <c r="E728" s="72" t="s">
        <v>627</v>
      </c>
      <c r="F728" s="98"/>
      <c r="G728" s="74">
        <v>1300000</v>
      </c>
    </row>
    <row r="729" spans="1:7" s="64" customFormat="1" x14ac:dyDescent="0.2">
      <c r="A729" s="71">
        <v>6171</v>
      </c>
      <c r="B729" s="71">
        <v>5169</v>
      </c>
      <c r="C729" s="133">
        <v>20441000000</v>
      </c>
      <c r="D729" s="71" t="s">
        <v>632</v>
      </c>
      <c r="E729" s="72" t="s">
        <v>627</v>
      </c>
      <c r="F729" s="98"/>
      <c r="G729" s="74">
        <v>128000</v>
      </c>
    </row>
    <row r="730" spans="1:7" s="64" customFormat="1" x14ac:dyDescent="0.2">
      <c r="A730" s="71"/>
      <c r="B730" s="71"/>
      <c r="C730" s="133"/>
      <c r="D730" s="86" t="s">
        <v>645</v>
      </c>
      <c r="E730" s="72"/>
      <c r="F730" s="98"/>
      <c r="G730" s="74"/>
    </row>
    <row r="731" spans="1:7" s="64" customFormat="1" x14ac:dyDescent="0.2">
      <c r="A731" s="71">
        <v>6171</v>
      </c>
      <c r="B731" s="71">
        <v>5171</v>
      </c>
      <c r="C731" s="133">
        <v>20007000000</v>
      </c>
      <c r="D731" s="71" t="s">
        <v>190</v>
      </c>
      <c r="E731" s="72" t="s">
        <v>627</v>
      </c>
      <c r="F731" s="98"/>
      <c r="G731" s="74">
        <v>400000</v>
      </c>
    </row>
    <row r="732" spans="1:7" s="64" customFormat="1" x14ac:dyDescent="0.2">
      <c r="A732" s="71"/>
      <c r="B732" s="71"/>
      <c r="C732" s="133"/>
      <c r="D732" s="86" t="s">
        <v>663</v>
      </c>
      <c r="E732" s="72"/>
      <c r="F732" s="98"/>
      <c r="G732" s="74"/>
    </row>
    <row r="733" spans="1:7" s="64" customFormat="1" x14ac:dyDescent="0.2">
      <c r="A733" s="71">
        <v>6171</v>
      </c>
      <c r="B733" s="71">
        <v>5173</v>
      </c>
      <c r="C733" s="133">
        <v>20002000000</v>
      </c>
      <c r="D733" s="71" t="s">
        <v>1</v>
      </c>
      <c r="E733" s="72" t="s">
        <v>627</v>
      </c>
      <c r="F733" s="98"/>
      <c r="G733" s="74">
        <v>10000</v>
      </c>
    </row>
    <row r="734" spans="1:7" s="64" customFormat="1" x14ac:dyDescent="0.2">
      <c r="D734" s="32" t="s">
        <v>26</v>
      </c>
      <c r="E734" s="32"/>
      <c r="F734" s="83">
        <f>SUM(G735:G737)</f>
        <v>1027000</v>
      </c>
      <c r="G734" s="33"/>
    </row>
    <row r="735" spans="1:7" s="64" customFormat="1" x14ac:dyDescent="0.2">
      <c r="A735" s="71">
        <v>6171</v>
      </c>
      <c r="B735" s="71">
        <v>5169</v>
      </c>
      <c r="C735" s="133">
        <v>20439000000</v>
      </c>
      <c r="D735" s="71" t="s">
        <v>630</v>
      </c>
      <c r="E735" s="72" t="s">
        <v>627</v>
      </c>
      <c r="F735" s="98"/>
      <c r="G735" s="74">
        <v>631000</v>
      </c>
    </row>
    <row r="736" spans="1:7" s="64" customFormat="1" x14ac:dyDescent="0.2">
      <c r="A736" s="71">
        <v>6171</v>
      </c>
      <c r="B736" s="71">
        <v>5169</v>
      </c>
      <c r="C736" s="133">
        <v>20442000000</v>
      </c>
      <c r="D736" s="71" t="s">
        <v>633</v>
      </c>
      <c r="E736" s="72" t="s">
        <v>627</v>
      </c>
      <c r="F736" s="98"/>
      <c r="G736" s="74">
        <v>96000</v>
      </c>
    </row>
    <row r="737" spans="1:7" s="64" customFormat="1" x14ac:dyDescent="0.2">
      <c r="A737" s="71">
        <v>6171</v>
      </c>
      <c r="B737" s="71">
        <v>5169</v>
      </c>
      <c r="C737" s="133">
        <v>20787000000</v>
      </c>
      <c r="D737" s="71" t="s">
        <v>634</v>
      </c>
      <c r="E737" s="72" t="s">
        <v>627</v>
      </c>
      <c r="F737" s="98"/>
      <c r="G737" s="74">
        <v>300000</v>
      </c>
    </row>
    <row r="738" spans="1:7" s="64" customFormat="1" x14ac:dyDescent="0.2">
      <c r="D738" s="148" t="s">
        <v>635</v>
      </c>
      <c r="E738" s="148"/>
      <c r="F738" s="156">
        <f>SUM(G716:G737)</f>
        <v>9621000</v>
      </c>
      <c r="G738" s="157"/>
    </row>
    <row r="739" spans="1:7" s="10" customFormat="1" x14ac:dyDescent="0.2">
      <c r="A739"/>
      <c r="B739"/>
      <c r="C739"/>
      <c r="D739" s="158"/>
      <c r="E739" s="158"/>
      <c r="F739" s="159"/>
      <c r="G739" s="160"/>
    </row>
    <row r="740" spans="1:7" s="10" customFormat="1" ht="20.25" x14ac:dyDescent="0.3">
      <c r="A740" s="4"/>
      <c r="B740" s="4"/>
      <c r="C740" s="4"/>
      <c r="D740" s="110" t="s">
        <v>34</v>
      </c>
      <c r="E740" s="111"/>
      <c r="F740" s="144"/>
      <c r="G740" s="113"/>
    </row>
    <row r="741" spans="1:7" s="10" customFormat="1" ht="13.9" customHeight="1" x14ac:dyDescent="0.25">
      <c r="A741" s="68"/>
      <c r="B741" s="68"/>
      <c r="C741" s="68"/>
      <c r="D741" s="35" t="s">
        <v>723</v>
      </c>
      <c r="E741" s="116"/>
      <c r="F741" s="161"/>
      <c r="G741" s="118"/>
    </row>
    <row r="742" spans="1:7" x14ac:dyDescent="0.2">
      <c r="D742" s="84"/>
      <c r="E742" s="84"/>
      <c r="F742" s="25"/>
      <c r="G742" s="84"/>
    </row>
    <row r="743" spans="1:7" s="10" customFormat="1" ht="20.25" x14ac:dyDescent="0.3">
      <c r="A743"/>
      <c r="B743"/>
      <c r="C743"/>
      <c r="D743" s="110" t="s">
        <v>1108</v>
      </c>
      <c r="E743" s="111"/>
      <c r="F743" s="144">
        <f>SUM(F747:F810)</f>
        <v>785469800</v>
      </c>
      <c r="G743" s="113"/>
    </row>
    <row r="744" spans="1:7" s="10" customFormat="1" ht="16.149999999999999" customHeight="1" x14ac:dyDescent="0.25">
      <c r="A744" s="64"/>
      <c r="B744" s="64"/>
      <c r="C744" s="64"/>
      <c r="D744" s="162" t="s">
        <v>651</v>
      </c>
      <c r="E744" s="111"/>
      <c r="F744" s="144"/>
      <c r="G744" s="113"/>
    </row>
    <row r="745" spans="1:7" s="64" customFormat="1" ht="15" x14ac:dyDescent="0.2">
      <c r="D745" s="145" t="s">
        <v>6</v>
      </c>
      <c r="E745" s="35"/>
      <c r="F745" s="169">
        <f>SUM(G746)</f>
        <v>46700000</v>
      </c>
      <c r="G745" s="35"/>
    </row>
    <row r="746" spans="1:7" s="64" customFormat="1" x14ac:dyDescent="0.2">
      <c r="D746" s="71" t="s">
        <v>21</v>
      </c>
      <c r="E746" s="71" t="s">
        <v>1223</v>
      </c>
      <c r="F746" s="63"/>
      <c r="G746" s="164">
        <v>46700000</v>
      </c>
    </row>
    <row r="747" spans="1:7" ht="15" x14ac:dyDescent="0.2">
      <c r="D747" s="145" t="s">
        <v>19</v>
      </c>
      <c r="E747" s="35"/>
      <c r="F747" s="163">
        <f>SUM(G748:G749)</f>
        <v>195000000</v>
      </c>
      <c r="G747" s="35"/>
    </row>
    <row r="748" spans="1:7" s="4" customFormat="1" x14ac:dyDescent="0.2">
      <c r="A748" s="51">
        <v>2221</v>
      </c>
      <c r="B748" s="51">
        <v>5213</v>
      </c>
      <c r="C748" s="133">
        <v>20115000000</v>
      </c>
      <c r="D748" s="71" t="s">
        <v>648</v>
      </c>
      <c r="E748" s="72" t="s">
        <v>300</v>
      </c>
      <c r="F748" s="73"/>
      <c r="G748" s="74">
        <v>185000000</v>
      </c>
    </row>
    <row r="749" spans="1:7" s="4" customFormat="1" x14ac:dyDescent="0.2">
      <c r="A749" s="51">
        <v>2221</v>
      </c>
      <c r="B749" s="51">
        <v>5213</v>
      </c>
      <c r="C749" s="133">
        <v>20116000000</v>
      </c>
      <c r="D749" s="71" t="s">
        <v>649</v>
      </c>
      <c r="E749" s="72" t="s">
        <v>300</v>
      </c>
      <c r="F749" s="73"/>
      <c r="G749" s="74">
        <v>10000000</v>
      </c>
    </row>
    <row r="750" spans="1:7" s="10" customFormat="1" ht="15" x14ac:dyDescent="0.2">
      <c r="A750" s="64"/>
      <c r="B750" s="64"/>
      <c r="C750" s="64"/>
      <c r="D750" s="145" t="s">
        <v>299</v>
      </c>
      <c r="E750" s="35"/>
      <c r="F750" s="163">
        <f>SUM(G751:G753)</f>
        <v>95000000</v>
      </c>
      <c r="G750" s="35"/>
    </row>
    <row r="751" spans="1:7" s="4" customFormat="1" x14ac:dyDescent="0.2">
      <c r="A751" s="51">
        <v>3745</v>
      </c>
      <c r="B751" s="51">
        <v>5169</v>
      </c>
      <c r="C751" s="133">
        <v>20120000000</v>
      </c>
      <c r="D751" s="71" t="s">
        <v>295</v>
      </c>
      <c r="E751" s="72" t="s">
        <v>300</v>
      </c>
      <c r="F751" s="73"/>
      <c r="G751" s="74">
        <v>53200000</v>
      </c>
    </row>
    <row r="752" spans="1:7" s="4" customFormat="1" x14ac:dyDescent="0.2">
      <c r="A752" s="51">
        <v>3745</v>
      </c>
      <c r="B752" s="51">
        <v>5171</v>
      </c>
      <c r="C752" s="133">
        <v>20121000000</v>
      </c>
      <c r="D752" s="71" t="s">
        <v>296</v>
      </c>
      <c r="E752" s="72" t="s">
        <v>300</v>
      </c>
      <c r="F752" s="73"/>
      <c r="G752" s="74">
        <v>20900000</v>
      </c>
    </row>
    <row r="753" spans="1:7" s="4" customFormat="1" x14ac:dyDescent="0.2">
      <c r="A753" s="51">
        <v>3745</v>
      </c>
      <c r="B753" s="51">
        <v>5169</v>
      </c>
      <c r="C753" s="141" t="s">
        <v>297</v>
      </c>
      <c r="D753" s="71" t="s">
        <v>298</v>
      </c>
      <c r="E753" s="72" t="s">
        <v>300</v>
      </c>
      <c r="F753" s="73"/>
      <c r="G753" s="74">
        <v>20900000</v>
      </c>
    </row>
    <row r="754" spans="1:7" s="10" customFormat="1" ht="15" x14ac:dyDescent="0.2">
      <c r="A754"/>
      <c r="B754"/>
      <c r="C754"/>
      <c r="D754" s="145" t="s">
        <v>650</v>
      </c>
      <c r="E754" s="35"/>
      <c r="F754" s="163">
        <f>SUM(G755:G758)</f>
        <v>89400000</v>
      </c>
      <c r="G754" s="165"/>
    </row>
    <row r="755" spans="1:7" s="4" customFormat="1" x14ac:dyDescent="0.2">
      <c r="A755" s="51">
        <v>3722</v>
      </c>
      <c r="B755" s="51">
        <v>5169</v>
      </c>
      <c r="C755" s="133">
        <v>20108000000</v>
      </c>
      <c r="D755" s="71" t="s">
        <v>309</v>
      </c>
      <c r="E755" s="72" t="s">
        <v>300</v>
      </c>
      <c r="F755" s="73"/>
      <c r="G755" s="74">
        <v>64670000</v>
      </c>
    </row>
    <row r="756" spans="1:7" s="4" customFormat="1" x14ac:dyDescent="0.2">
      <c r="A756" s="51">
        <v>3724</v>
      </c>
      <c r="B756" s="51">
        <v>5169</v>
      </c>
      <c r="C756" s="133">
        <v>20109000000</v>
      </c>
      <c r="D756" s="71" t="s">
        <v>310</v>
      </c>
      <c r="E756" s="72" t="s">
        <v>300</v>
      </c>
      <c r="F756" s="73"/>
      <c r="G756" s="74">
        <v>11360000</v>
      </c>
    </row>
    <row r="757" spans="1:7" s="4" customFormat="1" x14ac:dyDescent="0.2">
      <c r="A757" s="51">
        <v>3723</v>
      </c>
      <c r="B757" s="51">
        <v>5169</v>
      </c>
      <c r="C757" s="133">
        <v>20110000000</v>
      </c>
      <c r="D757" s="71" t="s">
        <v>311</v>
      </c>
      <c r="E757" s="72" t="s">
        <v>300</v>
      </c>
      <c r="F757" s="73"/>
      <c r="G757" s="74">
        <v>7970000</v>
      </c>
    </row>
    <row r="758" spans="1:7" s="4" customFormat="1" x14ac:dyDescent="0.2">
      <c r="A758" s="51">
        <v>3721</v>
      </c>
      <c r="B758" s="51">
        <v>5169</v>
      </c>
      <c r="C758" s="133">
        <v>20111000000</v>
      </c>
      <c r="D758" s="71" t="s">
        <v>312</v>
      </c>
      <c r="E758" s="72" t="s">
        <v>300</v>
      </c>
      <c r="F758" s="73"/>
      <c r="G758" s="74">
        <v>5400000</v>
      </c>
    </row>
    <row r="759" spans="1:7" ht="15" x14ac:dyDescent="0.2">
      <c r="D759" s="145" t="s">
        <v>724</v>
      </c>
      <c r="E759" s="36"/>
      <c r="F759" s="163">
        <f>SUM(G760:G763)</f>
        <v>34900000</v>
      </c>
      <c r="G759" s="165"/>
    </row>
    <row r="760" spans="1:7" s="4" customFormat="1" x14ac:dyDescent="0.2">
      <c r="A760" s="51">
        <v>3631</v>
      </c>
      <c r="B760" s="51">
        <v>5192</v>
      </c>
      <c r="C760" s="133">
        <v>20042000000</v>
      </c>
      <c r="D760" s="71" t="s">
        <v>219</v>
      </c>
      <c r="E760" s="72" t="s">
        <v>300</v>
      </c>
      <c r="F760" s="73"/>
      <c r="G760" s="74">
        <v>16000000</v>
      </c>
    </row>
    <row r="761" spans="1:7" s="4" customFormat="1" x14ac:dyDescent="0.2">
      <c r="A761" s="51">
        <v>3631</v>
      </c>
      <c r="B761" s="51">
        <v>5139</v>
      </c>
      <c r="C761" s="133">
        <v>20044000000</v>
      </c>
      <c r="D761" s="71" t="s">
        <v>272</v>
      </c>
      <c r="E761" s="72" t="s">
        <v>300</v>
      </c>
      <c r="F761" s="73"/>
      <c r="G761" s="74">
        <v>5900000</v>
      </c>
    </row>
    <row r="762" spans="1:7" s="4" customFormat="1" x14ac:dyDescent="0.2">
      <c r="A762" s="51">
        <v>3631</v>
      </c>
      <c r="B762" s="51">
        <v>5169</v>
      </c>
      <c r="C762" s="133">
        <v>20048000000</v>
      </c>
      <c r="D762" s="71" t="s">
        <v>275</v>
      </c>
      <c r="E762" s="72" t="s">
        <v>300</v>
      </c>
      <c r="F762" s="73"/>
      <c r="G762" s="74">
        <v>12300000</v>
      </c>
    </row>
    <row r="763" spans="1:7" s="4" customFormat="1" x14ac:dyDescent="0.2">
      <c r="A763" s="51">
        <v>3631</v>
      </c>
      <c r="B763" s="51">
        <v>5172</v>
      </c>
      <c r="C763" s="133">
        <v>20783000000</v>
      </c>
      <c r="D763" s="71" t="s">
        <v>290</v>
      </c>
      <c r="E763" s="72" t="s">
        <v>300</v>
      </c>
      <c r="F763" s="73"/>
      <c r="G763" s="74">
        <v>700000</v>
      </c>
    </row>
    <row r="764" spans="1:7" ht="15" x14ac:dyDescent="0.2">
      <c r="D764" s="145" t="s">
        <v>652</v>
      </c>
      <c r="E764" s="36"/>
      <c r="F764" s="166">
        <f>SUM(G765)</f>
        <v>35350000</v>
      </c>
      <c r="G764" s="165"/>
    </row>
    <row r="765" spans="1:7" s="55" customFormat="1" x14ac:dyDescent="0.2">
      <c r="A765" s="71">
        <v>6171</v>
      </c>
      <c r="B765" s="71">
        <v>5169</v>
      </c>
      <c r="C765" s="133">
        <v>20437000000</v>
      </c>
      <c r="D765" s="71" t="s">
        <v>629</v>
      </c>
      <c r="E765" s="72" t="s">
        <v>627</v>
      </c>
      <c r="F765" s="53"/>
      <c r="G765" s="74">
        <v>35350000</v>
      </c>
    </row>
    <row r="766" spans="1:7" ht="15" x14ac:dyDescent="0.2">
      <c r="D766" s="145" t="s">
        <v>20</v>
      </c>
      <c r="E766" s="35"/>
      <c r="F766" s="166">
        <f>SUM(G767:G768)</f>
        <v>75580000</v>
      </c>
      <c r="G766" s="35"/>
    </row>
    <row r="767" spans="1:7" s="55" customFormat="1" x14ac:dyDescent="0.2">
      <c r="A767" s="51">
        <v>3311</v>
      </c>
      <c r="B767" s="51">
        <v>5331</v>
      </c>
      <c r="C767" s="133">
        <v>20026000000</v>
      </c>
      <c r="D767" s="71" t="s">
        <v>384</v>
      </c>
      <c r="E767" s="72" t="s">
        <v>361</v>
      </c>
      <c r="F767" s="81"/>
      <c r="G767" s="74">
        <v>73300000</v>
      </c>
    </row>
    <row r="768" spans="1:7" s="55" customFormat="1" x14ac:dyDescent="0.2">
      <c r="A768" s="51">
        <v>3311</v>
      </c>
      <c r="B768" s="51">
        <v>5331</v>
      </c>
      <c r="C768" s="133">
        <v>20028000000</v>
      </c>
      <c r="D768" s="71" t="s">
        <v>385</v>
      </c>
      <c r="E768" s="72" t="s">
        <v>361</v>
      </c>
      <c r="F768" s="81"/>
      <c r="G768" s="74">
        <v>2280000</v>
      </c>
    </row>
    <row r="769" spans="1:7" s="10" customFormat="1" ht="15" x14ac:dyDescent="0.2">
      <c r="A769" s="64"/>
      <c r="B769" s="64"/>
      <c r="C769" s="64"/>
      <c r="D769" s="145" t="s">
        <v>654</v>
      </c>
      <c r="E769" s="35"/>
      <c r="F769" s="166">
        <f>SUM(G770:G773)</f>
        <v>11271000</v>
      </c>
      <c r="G769" s="35"/>
    </row>
    <row r="770" spans="1:7" s="55" customFormat="1" x14ac:dyDescent="0.2">
      <c r="A770" s="51">
        <v>3311</v>
      </c>
      <c r="B770" s="51">
        <v>5331</v>
      </c>
      <c r="C770" s="133">
        <v>20026000000</v>
      </c>
      <c r="D770" s="71" t="s">
        <v>386</v>
      </c>
      <c r="E770" s="72" t="s">
        <v>361</v>
      </c>
      <c r="F770" s="81"/>
      <c r="G770" s="74">
        <v>10300000</v>
      </c>
    </row>
    <row r="771" spans="1:7" s="64" customFormat="1" x14ac:dyDescent="0.2">
      <c r="A771" s="71">
        <v>3311</v>
      </c>
      <c r="B771" s="71">
        <v>5331</v>
      </c>
      <c r="C771" s="133" t="s">
        <v>1203</v>
      </c>
      <c r="D771" s="71" t="s">
        <v>1202</v>
      </c>
      <c r="E771" s="72" t="s">
        <v>361</v>
      </c>
      <c r="F771" s="81"/>
      <c r="G771" s="74">
        <v>300000</v>
      </c>
    </row>
    <row r="772" spans="1:7" s="64" customFormat="1" x14ac:dyDescent="0.2">
      <c r="A772" s="71">
        <v>3311</v>
      </c>
      <c r="B772" s="71">
        <v>5331</v>
      </c>
      <c r="C772" s="133" t="s">
        <v>1203</v>
      </c>
      <c r="D772" s="71" t="s">
        <v>1202</v>
      </c>
      <c r="E772" s="72" t="s">
        <v>361</v>
      </c>
      <c r="F772" s="81"/>
      <c r="G772" s="74">
        <v>100000</v>
      </c>
    </row>
    <row r="773" spans="1:7" s="55" customFormat="1" x14ac:dyDescent="0.2">
      <c r="A773" s="51">
        <v>3311</v>
      </c>
      <c r="B773" s="51">
        <v>5331</v>
      </c>
      <c r="C773" s="133">
        <v>20028000000</v>
      </c>
      <c r="D773" s="71" t="s">
        <v>387</v>
      </c>
      <c r="E773" s="72" t="s">
        <v>361</v>
      </c>
      <c r="F773" s="81"/>
      <c r="G773" s="74">
        <v>571000</v>
      </c>
    </row>
    <row r="774" spans="1:7" s="10" customFormat="1" ht="15" x14ac:dyDescent="0.2">
      <c r="A774" s="64"/>
      <c r="B774" s="64"/>
      <c r="C774" s="64"/>
      <c r="D774" s="145" t="s">
        <v>656</v>
      </c>
      <c r="E774" s="35"/>
      <c r="F774" s="166">
        <f>SUM(G775:G776)</f>
        <v>40001000</v>
      </c>
      <c r="G774" s="35"/>
    </row>
    <row r="775" spans="1:7" s="55" customFormat="1" x14ac:dyDescent="0.2">
      <c r="A775" s="51">
        <v>3741</v>
      </c>
      <c r="B775" s="51">
        <v>5331</v>
      </c>
      <c r="C775" s="133">
        <v>20026000000</v>
      </c>
      <c r="D775" s="71" t="s">
        <v>382</v>
      </c>
      <c r="E775" s="72" t="s">
        <v>361</v>
      </c>
      <c r="F775" s="81"/>
      <c r="G775" s="74">
        <v>30000000</v>
      </c>
    </row>
    <row r="776" spans="1:7" s="55" customFormat="1" x14ac:dyDescent="0.2">
      <c r="A776" s="51">
        <v>3741</v>
      </c>
      <c r="B776" s="51">
        <v>5331</v>
      </c>
      <c r="C776" s="133">
        <v>20028000000</v>
      </c>
      <c r="D776" s="71" t="s">
        <v>383</v>
      </c>
      <c r="E776" s="72" t="s">
        <v>361</v>
      </c>
      <c r="F776" s="81"/>
      <c r="G776" s="74">
        <v>10001000</v>
      </c>
    </row>
    <row r="777" spans="1:7" s="68" customFormat="1" ht="15" x14ac:dyDescent="0.2">
      <c r="A777" s="5"/>
      <c r="B777" s="5"/>
      <c r="C777" s="5"/>
      <c r="D777" s="145" t="s">
        <v>655</v>
      </c>
      <c r="E777" s="35"/>
      <c r="F777" s="166">
        <f>SUM(G778:G779)</f>
        <v>13511000</v>
      </c>
      <c r="G777" s="35"/>
    </row>
    <row r="778" spans="1:7" s="55" customFormat="1" x14ac:dyDescent="0.2">
      <c r="A778" s="51">
        <v>3741</v>
      </c>
      <c r="B778" s="51">
        <v>5331</v>
      </c>
      <c r="C778" s="133">
        <v>20026000000</v>
      </c>
      <c r="D778" s="71" t="s">
        <v>380</v>
      </c>
      <c r="E778" s="72" t="s">
        <v>361</v>
      </c>
      <c r="F778" s="81"/>
      <c r="G778" s="74">
        <v>10700000</v>
      </c>
    </row>
    <row r="779" spans="1:7" s="55" customFormat="1" x14ac:dyDescent="0.2">
      <c r="A779" s="51">
        <v>3741</v>
      </c>
      <c r="B779" s="51">
        <v>5331</v>
      </c>
      <c r="C779" s="133">
        <v>20028000000</v>
      </c>
      <c r="D779" s="71" t="s">
        <v>381</v>
      </c>
      <c r="E779" s="72" t="s">
        <v>361</v>
      </c>
      <c r="F779" s="81"/>
      <c r="G779" s="74">
        <v>2811000</v>
      </c>
    </row>
    <row r="780" spans="1:7" s="10" customFormat="1" ht="15" x14ac:dyDescent="0.2">
      <c r="A780"/>
      <c r="B780"/>
      <c r="C780"/>
      <c r="D780" s="145" t="s">
        <v>24</v>
      </c>
      <c r="E780" s="35"/>
      <c r="F780" s="166">
        <f>SUM(G781)</f>
        <v>200000</v>
      </c>
      <c r="G780" s="35"/>
    </row>
    <row r="781" spans="1:7" s="55" customFormat="1" x14ac:dyDescent="0.2">
      <c r="A781" s="51">
        <v>3319</v>
      </c>
      <c r="B781" s="51">
        <v>5221</v>
      </c>
      <c r="C781" s="133">
        <v>20345000000</v>
      </c>
      <c r="D781" s="71" t="s">
        <v>378</v>
      </c>
      <c r="E781" s="72" t="s">
        <v>361</v>
      </c>
      <c r="F781" s="81"/>
      <c r="G781" s="74">
        <v>200000</v>
      </c>
    </row>
    <row r="782" spans="1:7" s="68" customFormat="1" ht="15" x14ac:dyDescent="0.2">
      <c r="A782" s="5"/>
      <c r="B782" s="5"/>
      <c r="C782" s="5"/>
      <c r="D782" s="145" t="s">
        <v>653</v>
      </c>
      <c r="E782" s="35"/>
      <c r="F782" s="166">
        <f>SUM(G783)</f>
        <v>4600000</v>
      </c>
      <c r="G782" s="35"/>
    </row>
    <row r="783" spans="1:7" s="57" customFormat="1" x14ac:dyDescent="0.2">
      <c r="A783" s="51">
        <v>3599</v>
      </c>
      <c r="B783" s="51">
        <v>5331</v>
      </c>
      <c r="C783" s="133">
        <v>20026000000</v>
      </c>
      <c r="D783" s="71" t="s">
        <v>553</v>
      </c>
      <c r="E783" s="72" t="s">
        <v>555</v>
      </c>
      <c r="F783" s="81"/>
      <c r="G783" s="74">
        <v>4600000</v>
      </c>
    </row>
    <row r="784" spans="1:7" s="10" customFormat="1" ht="15" x14ac:dyDescent="0.2">
      <c r="A784" s="64"/>
      <c r="B784" s="64"/>
      <c r="C784" s="64"/>
      <c r="D784" s="145" t="s">
        <v>657</v>
      </c>
      <c r="E784" s="35"/>
      <c r="F784" s="166">
        <f>SUM(G785:G788)</f>
        <v>82463746</v>
      </c>
      <c r="G784" s="35"/>
    </row>
    <row r="785" spans="1:7" s="10" customFormat="1" x14ac:dyDescent="0.2">
      <c r="A785" s="41">
        <v>3113</v>
      </c>
      <c r="B785" s="41">
        <v>5331</v>
      </c>
      <c r="C785" s="133">
        <v>20026000000</v>
      </c>
      <c r="D785" s="71" t="s">
        <v>725</v>
      </c>
      <c r="E785" s="71" t="s">
        <v>1224</v>
      </c>
      <c r="F785" s="167"/>
      <c r="G785" s="38">
        <v>24835000</v>
      </c>
    </row>
    <row r="786" spans="1:7" s="10" customFormat="1" x14ac:dyDescent="0.2">
      <c r="A786" s="16">
        <v>3113</v>
      </c>
      <c r="B786" s="41">
        <v>5331</v>
      </c>
      <c r="C786" s="133">
        <v>20027000000</v>
      </c>
      <c r="D786" s="71" t="s">
        <v>726</v>
      </c>
      <c r="E786" s="71" t="s">
        <v>1224</v>
      </c>
      <c r="F786" s="168"/>
      <c r="G786" s="38">
        <v>41590000</v>
      </c>
    </row>
    <row r="787" spans="1:7" s="10" customFormat="1" x14ac:dyDescent="0.2">
      <c r="A787" s="16">
        <v>3113</v>
      </c>
      <c r="B787" s="41">
        <v>5331</v>
      </c>
      <c r="C787" s="133">
        <v>20026000000</v>
      </c>
      <c r="D787" s="71" t="s">
        <v>9</v>
      </c>
      <c r="E787" s="71" t="s">
        <v>1224</v>
      </c>
      <c r="F787" s="168"/>
      <c r="G787" s="38">
        <v>965803</v>
      </c>
    </row>
    <row r="788" spans="1:7" s="10" customFormat="1" x14ac:dyDescent="0.2">
      <c r="A788" s="16">
        <v>3113</v>
      </c>
      <c r="B788" s="41">
        <v>5331</v>
      </c>
      <c r="C788" s="133">
        <v>20028000000</v>
      </c>
      <c r="D788" s="71" t="s">
        <v>727</v>
      </c>
      <c r="E788" s="71" t="s">
        <v>1224</v>
      </c>
      <c r="F788" s="168"/>
      <c r="G788" s="38">
        <v>15072943</v>
      </c>
    </row>
    <row r="789" spans="1:7" s="10" customFormat="1" ht="15" x14ac:dyDescent="0.2">
      <c r="A789" s="64"/>
      <c r="B789" s="64"/>
      <c r="C789" s="64"/>
      <c r="D789" s="145" t="s">
        <v>658</v>
      </c>
      <c r="E789" s="35"/>
      <c r="F789" s="166">
        <f>SUM(G790:G792)</f>
        <v>28096254</v>
      </c>
      <c r="G789" s="35"/>
    </row>
    <row r="790" spans="1:7" s="10" customFormat="1" x14ac:dyDescent="0.2">
      <c r="A790" s="16">
        <v>3111</v>
      </c>
      <c r="B790" s="41">
        <v>5331</v>
      </c>
      <c r="C790" s="133">
        <v>20026000000</v>
      </c>
      <c r="D790" s="71" t="s">
        <v>725</v>
      </c>
      <c r="E790" s="71" t="s">
        <v>1224</v>
      </c>
      <c r="F790" s="168"/>
      <c r="G790" s="52">
        <v>5355000</v>
      </c>
    </row>
    <row r="791" spans="1:7" s="10" customFormat="1" x14ac:dyDescent="0.2">
      <c r="A791" s="16">
        <v>3111</v>
      </c>
      <c r="B791" s="41">
        <v>5331</v>
      </c>
      <c r="C791" s="133">
        <v>20027000000</v>
      </c>
      <c r="D791" s="71" t="s">
        <v>726</v>
      </c>
      <c r="E791" s="71" t="s">
        <v>1224</v>
      </c>
      <c r="F791" s="168"/>
      <c r="G791" s="52">
        <v>15585000</v>
      </c>
    </row>
    <row r="792" spans="1:7" s="10" customFormat="1" x14ac:dyDescent="0.2">
      <c r="A792" s="16">
        <v>3111</v>
      </c>
      <c r="B792" s="41">
        <v>5331</v>
      </c>
      <c r="C792" s="133">
        <v>20028000000</v>
      </c>
      <c r="D792" s="71" t="s">
        <v>727</v>
      </c>
      <c r="E792" s="71" t="s">
        <v>1224</v>
      </c>
      <c r="F792" s="168"/>
      <c r="G792" s="52">
        <v>7156254</v>
      </c>
    </row>
    <row r="793" spans="1:7" s="10" customFormat="1" ht="15" x14ac:dyDescent="0.2">
      <c r="A793" s="64"/>
      <c r="B793" s="64"/>
      <c r="C793" s="64"/>
      <c r="D793" s="145" t="s">
        <v>659</v>
      </c>
      <c r="E793" s="35"/>
      <c r="F793" s="166">
        <f>SUM(G794:G795)</f>
        <v>19467000</v>
      </c>
      <c r="G793" s="35"/>
    </row>
    <row r="794" spans="1:7" s="57" customFormat="1" x14ac:dyDescent="0.2">
      <c r="A794" s="51">
        <v>3599</v>
      </c>
      <c r="B794" s="51">
        <v>5331</v>
      </c>
      <c r="C794" s="133">
        <v>20026000000</v>
      </c>
      <c r="D794" s="71" t="s">
        <v>551</v>
      </c>
      <c r="E794" s="72" t="s">
        <v>555</v>
      </c>
      <c r="F794" s="81"/>
      <c r="G794" s="74">
        <v>18700000</v>
      </c>
    </row>
    <row r="795" spans="1:7" s="57" customFormat="1" x14ac:dyDescent="0.2">
      <c r="A795" s="51">
        <v>3599</v>
      </c>
      <c r="B795" s="51">
        <v>5331</v>
      </c>
      <c r="C795" s="133">
        <v>20028000000</v>
      </c>
      <c r="D795" s="71" t="s">
        <v>552</v>
      </c>
      <c r="E795" s="72" t="s">
        <v>555</v>
      </c>
      <c r="F795" s="81"/>
      <c r="G795" s="74">
        <v>767000</v>
      </c>
    </row>
    <row r="796" spans="1:7" s="10" customFormat="1" ht="15" x14ac:dyDescent="0.2">
      <c r="A796" s="64"/>
      <c r="B796" s="64"/>
      <c r="C796" s="64"/>
      <c r="D796" s="145" t="s">
        <v>660</v>
      </c>
      <c r="E796" s="35"/>
      <c r="F796" s="166">
        <f>SUM(G797:G798)</f>
        <v>25150000</v>
      </c>
      <c r="G796" s="35"/>
    </row>
    <row r="797" spans="1:7" s="57" customFormat="1" x14ac:dyDescent="0.2">
      <c r="A797" s="51">
        <v>3529</v>
      </c>
      <c r="B797" s="51">
        <v>5331</v>
      </c>
      <c r="C797" s="133">
        <v>20026000000</v>
      </c>
      <c r="D797" s="71" t="s">
        <v>549</v>
      </c>
      <c r="E797" s="72" t="s">
        <v>555</v>
      </c>
      <c r="F797" s="81"/>
      <c r="G797" s="74">
        <v>24195000</v>
      </c>
    </row>
    <row r="798" spans="1:7" s="57" customFormat="1" x14ac:dyDescent="0.2">
      <c r="A798" s="51">
        <v>3529</v>
      </c>
      <c r="B798" s="51">
        <v>5331</v>
      </c>
      <c r="C798" s="133">
        <v>20028000000</v>
      </c>
      <c r="D798" s="71" t="s">
        <v>550</v>
      </c>
      <c r="E798" s="72" t="s">
        <v>555</v>
      </c>
      <c r="F798" s="81"/>
      <c r="G798" s="74">
        <v>955000</v>
      </c>
    </row>
    <row r="799" spans="1:7" ht="15" x14ac:dyDescent="0.2">
      <c r="D799" s="145" t="s">
        <v>662</v>
      </c>
      <c r="E799" s="36"/>
      <c r="F799" s="166">
        <f>SUM(G800:G802)</f>
        <v>4900000</v>
      </c>
      <c r="G799" s="165"/>
    </row>
    <row r="800" spans="1:7" s="57" customFormat="1" x14ac:dyDescent="0.2">
      <c r="A800" s="51">
        <v>4399</v>
      </c>
      <c r="B800" s="51">
        <v>5221</v>
      </c>
      <c r="C800" s="133">
        <v>20350000000</v>
      </c>
      <c r="D800" s="71" t="s">
        <v>554</v>
      </c>
      <c r="E800" s="72" t="s">
        <v>716</v>
      </c>
      <c r="F800" s="73"/>
      <c r="G800" s="74">
        <v>4400000</v>
      </c>
    </row>
    <row r="801" spans="1:16378" s="64" customFormat="1" x14ac:dyDescent="0.2">
      <c r="A801" s="71">
        <v>4399</v>
      </c>
      <c r="B801" s="71">
        <v>5221</v>
      </c>
      <c r="C801" s="71">
        <v>20350000000</v>
      </c>
      <c r="D801" s="71" t="s">
        <v>728</v>
      </c>
      <c r="E801" s="72" t="s">
        <v>716</v>
      </c>
      <c r="F801" s="73"/>
      <c r="G801" s="74">
        <v>500000</v>
      </c>
    </row>
    <row r="802" spans="1:16378" ht="15" x14ac:dyDescent="0.2">
      <c r="D802" s="145" t="s">
        <v>735</v>
      </c>
      <c r="E802" s="36"/>
      <c r="F802" s="166">
        <f>SUM(G803:G806)</f>
        <v>15000000</v>
      </c>
      <c r="G802" s="165"/>
    </row>
    <row r="803" spans="1:16378" s="64" customFormat="1" x14ac:dyDescent="0.2">
      <c r="A803" s="71">
        <v>3412</v>
      </c>
      <c r="B803" s="71">
        <v>5213</v>
      </c>
      <c r="C803" s="133">
        <v>20279000000</v>
      </c>
      <c r="D803" s="71" t="s">
        <v>709</v>
      </c>
      <c r="E803" s="72" t="s">
        <v>267</v>
      </c>
      <c r="F803" s="82"/>
      <c r="G803" s="63">
        <v>9600000</v>
      </c>
    </row>
    <row r="804" spans="1:16378" s="64" customFormat="1" x14ac:dyDescent="0.2">
      <c r="A804" s="71">
        <v>3412</v>
      </c>
      <c r="B804" s="71">
        <v>5213</v>
      </c>
      <c r="C804" s="133">
        <v>20280000000</v>
      </c>
      <c r="D804" s="71" t="s">
        <v>710</v>
      </c>
      <c r="E804" s="72" t="s">
        <v>267</v>
      </c>
      <c r="F804" s="82"/>
      <c r="G804" s="63">
        <v>1500000</v>
      </c>
    </row>
    <row r="805" spans="1:16378" s="64" customFormat="1" x14ac:dyDescent="0.2">
      <c r="A805" s="71">
        <v>3412</v>
      </c>
      <c r="B805" s="71">
        <v>5213</v>
      </c>
      <c r="C805" s="133">
        <v>20281000000</v>
      </c>
      <c r="D805" s="71" t="s">
        <v>711</v>
      </c>
      <c r="E805" s="72" t="s">
        <v>267</v>
      </c>
      <c r="F805" s="82"/>
      <c r="G805" s="63">
        <v>900000</v>
      </c>
    </row>
    <row r="806" spans="1:16378" s="64" customFormat="1" x14ac:dyDescent="0.2">
      <c r="A806" s="71">
        <v>3412</v>
      </c>
      <c r="B806" s="71">
        <v>5213</v>
      </c>
      <c r="C806" s="133">
        <v>20282000000</v>
      </c>
      <c r="D806" s="71" t="s">
        <v>712</v>
      </c>
      <c r="E806" s="72" t="s">
        <v>267</v>
      </c>
      <c r="F806" s="82"/>
      <c r="G806" s="63">
        <v>3000000</v>
      </c>
    </row>
    <row r="807" spans="1:16378" s="64" customFormat="1" ht="15" x14ac:dyDescent="0.2">
      <c r="D807" s="145" t="s">
        <v>721</v>
      </c>
      <c r="E807" s="36"/>
      <c r="F807" s="166">
        <f>SUM(G808:G809)</f>
        <v>15579800</v>
      </c>
      <c r="G807" s="165"/>
    </row>
    <row r="808" spans="1:16378" s="64" customFormat="1" x14ac:dyDescent="0.2">
      <c r="A808" s="71">
        <v>3412</v>
      </c>
      <c r="B808" s="71">
        <v>5169</v>
      </c>
      <c r="C808" s="133">
        <v>20287000000</v>
      </c>
      <c r="D808" s="72" t="s">
        <v>687</v>
      </c>
      <c r="E808" s="72" t="s">
        <v>676</v>
      </c>
      <c r="F808" s="82"/>
      <c r="G808" s="93">
        <v>15579800</v>
      </c>
    </row>
    <row r="809" spans="1:16378" s="10" customFormat="1" x14ac:dyDescent="0.2">
      <c r="A809" s="64"/>
      <c r="B809" s="64"/>
      <c r="C809" s="64"/>
      <c r="D809" s="71"/>
      <c r="E809" s="71"/>
      <c r="F809" s="63"/>
      <c r="G809" s="61"/>
    </row>
    <row r="810" spans="1:16378" s="10" customFormat="1" x14ac:dyDescent="0.2">
      <c r="A810" s="64"/>
      <c r="B810" s="64"/>
      <c r="C810" s="64"/>
      <c r="D810" s="71"/>
      <c r="E810" s="71"/>
      <c r="F810" s="63"/>
      <c r="G810" s="61"/>
    </row>
    <row r="811" spans="1:16378" s="10" customFormat="1" ht="20.25" x14ac:dyDescent="0.3">
      <c r="A811"/>
      <c r="B811"/>
      <c r="C811"/>
      <c r="D811" s="110" t="s">
        <v>35</v>
      </c>
      <c r="E811" s="111"/>
      <c r="F811" s="144">
        <f>F812+F836+F844+F846+F853+F862+F864+F869+F871+F873+F879</f>
        <v>132100000</v>
      </c>
      <c r="G811" s="113"/>
    </row>
    <row r="812" spans="1:16378" s="10" customFormat="1" ht="15" x14ac:dyDescent="0.2">
      <c r="A812"/>
      <c r="B812"/>
      <c r="C812"/>
      <c r="D812" s="145" t="s">
        <v>22</v>
      </c>
      <c r="E812" s="35"/>
      <c r="F812" s="163">
        <f>SUM(G813:G835)</f>
        <v>37300000</v>
      </c>
      <c r="G812" s="35"/>
    </row>
    <row r="813" spans="1:16378" s="4" customFormat="1" x14ac:dyDescent="0.2">
      <c r="A813" s="48">
        <v>3111</v>
      </c>
      <c r="B813" s="48">
        <v>6122</v>
      </c>
      <c r="C813" s="140">
        <v>20138000000</v>
      </c>
      <c r="D813" s="49" t="s">
        <v>1180</v>
      </c>
      <c r="E813" s="71" t="s">
        <v>267</v>
      </c>
      <c r="F813" s="16"/>
      <c r="G813" s="74">
        <v>500000</v>
      </c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  <c r="CC813" s="47"/>
      <c r="CD813" s="47"/>
      <c r="CE813" s="47"/>
      <c r="CF813" s="47"/>
      <c r="CG813" s="47"/>
      <c r="CH813" s="47"/>
      <c r="CI813" s="47"/>
      <c r="CJ813" s="47"/>
      <c r="CK813" s="47"/>
      <c r="CL813" s="47"/>
      <c r="CM813" s="47"/>
      <c r="CN813" s="47"/>
      <c r="CO813" s="47"/>
      <c r="CP813" s="47"/>
      <c r="CQ813" s="47"/>
      <c r="CR813" s="47"/>
      <c r="CS813" s="47"/>
      <c r="CT813" s="47"/>
      <c r="CU813" s="47"/>
      <c r="CV813" s="47"/>
      <c r="CW813" s="47"/>
      <c r="CX813" s="47"/>
      <c r="CY813" s="47"/>
      <c r="CZ813" s="47"/>
      <c r="DA813" s="47"/>
      <c r="DB813" s="47"/>
      <c r="DC813" s="47"/>
      <c r="DD813" s="47"/>
      <c r="DE813" s="47"/>
      <c r="DF813" s="47"/>
      <c r="DG813" s="47"/>
      <c r="DH813" s="47"/>
      <c r="DI813" s="47"/>
      <c r="DJ813" s="47"/>
      <c r="DK813" s="47"/>
      <c r="DL813" s="47"/>
      <c r="DM813" s="47"/>
      <c r="DN813" s="47"/>
      <c r="DO813" s="47"/>
      <c r="DP813" s="47"/>
      <c r="DQ813" s="47"/>
      <c r="DR813" s="47"/>
      <c r="DS813" s="47"/>
      <c r="DT813" s="47"/>
      <c r="DU813" s="47"/>
      <c r="DV813" s="47"/>
      <c r="DW813" s="47"/>
      <c r="DX813" s="47"/>
      <c r="DY813" s="47"/>
      <c r="DZ813" s="47"/>
      <c r="EA813" s="47"/>
      <c r="EB813" s="47"/>
      <c r="EC813" s="47"/>
      <c r="ED813" s="47"/>
      <c r="EE813" s="47"/>
      <c r="EF813" s="47"/>
      <c r="EG813" s="47"/>
      <c r="EH813" s="47"/>
      <c r="EI813" s="47"/>
      <c r="EJ813" s="47"/>
      <c r="EK813" s="47"/>
      <c r="EL813" s="47"/>
      <c r="EM813" s="47"/>
      <c r="EN813" s="47"/>
      <c r="EO813" s="47"/>
      <c r="EP813" s="47"/>
      <c r="EQ813" s="47"/>
      <c r="ER813" s="47"/>
      <c r="ES813" s="47"/>
      <c r="ET813" s="47"/>
      <c r="EU813" s="47"/>
      <c r="EV813" s="47"/>
      <c r="EW813" s="47"/>
      <c r="EX813" s="47"/>
      <c r="EY813" s="47"/>
      <c r="EZ813" s="47"/>
      <c r="FA813" s="47"/>
      <c r="FB813" s="47"/>
      <c r="FC813" s="47"/>
      <c r="FD813" s="47"/>
      <c r="FE813" s="47"/>
      <c r="FF813" s="47"/>
      <c r="FG813" s="47"/>
      <c r="FH813" s="47"/>
      <c r="FI813" s="47"/>
      <c r="FJ813" s="47"/>
      <c r="FK813" s="47"/>
      <c r="FL813" s="47"/>
      <c r="FM813" s="47"/>
      <c r="FN813" s="47"/>
      <c r="FO813" s="47"/>
      <c r="FP813" s="47"/>
      <c r="FQ813" s="47"/>
      <c r="FR813" s="47"/>
      <c r="FS813" s="47"/>
      <c r="FT813" s="47"/>
      <c r="FU813" s="47"/>
      <c r="FV813" s="47"/>
      <c r="FW813" s="47"/>
      <c r="FX813" s="47"/>
      <c r="FY813" s="47"/>
      <c r="FZ813" s="47"/>
      <c r="GA813" s="47"/>
      <c r="GB813" s="47"/>
      <c r="GC813" s="47"/>
      <c r="GD813" s="47"/>
      <c r="GE813" s="47"/>
      <c r="GF813" s="47"/>
      <c r="GG813" s="47"/>
      <c r="GH813" s="47"/>
      <c r="GI813" s="47"/>
      <c r="GJ813" s="47"/>
      <c r="GK813" s="47"/>
      <c r="GL813" s="47"/>
      <c r="GM813" s="47"/>
      <c r="GN813" s="47"/>
      <c r="GO813" s="47"/>
      <c r="GP813" s="47"/>
      <c r="GQ813" s="47"/>
      <c r="GR813" s="47"/>
      <c r="GS813" s="47"/>
      <c r="GT813" s="47"/>
      <c r="GU813" s="47"/>
      <c r="GV813" s="47"/>
      <c r="GW813" s="47"/>
      <c r="GX813" s="47"/>
      <c r="GY813" s="47"/>
      <c r="GZ813" s="47"/>
      <c r="HA813" s="47"/>
      <c r="HB813" s="47"/>
      <c r="HC813" s="47"/>
      <c r="HD813" s="47"/>
      <c r="HE813" s="47"/>
      <c r="HF813" s="47"/>
      <c r="HG813" s="47"/>
      <c r="HH813" s="47"/>
      <c r="HI813" s="47"/>
      <c r="HJ813" s="47"/>
      <c r="HK813" s="47"/>
      <c r="HL813" s="47"/>
      <c r="HM813" s="47"/>
      <c r="HN813" s="47"/>
      <c r="HO813" s="47"/>
      <c r="HP813" s="47"/>
      <c r="HQ813" s="47"/>
      <c r="HR813" s="47"/>
      <c r="HS813" s="47"/>
      <c r="HT813" s="47"/>
      <c r="HU813" s="47"/>
      <c r="HV813" s="47"/>
      <c r="HW813" s="47"/>
      <c r="HX813" s="47"/>
      <c r="HY813" s="47"/>
      <c r="HZ813" s="47"/>
      <c r="IA813" s="47"/>
      <c r="IB813" s="47"/>
      <c r="IC813" s="47"/>
      <c r="ID813" s="47"/>
      <c r="IE813" s="47"/>
      <c r="IF813" s="47"/>
      <c r="IG813" s="47"/>
      <c r="IH813" s="47"/>
      <c r="II813" s="47"/>
      <c r="IJ813" s="47"/>
      <c r="IK813" s="47"/>
      <c r="IL813" s="47"/>
      <c r="IM813" s="47"/>
      <c r="IN813" s="47"/>
      <c r="IO813" s="47"/>
      <c r="IP813" s="47"/>
      <c r="IQ813" s="47"/>
      <c r="IR813" s="47"/>
      <c r="IS813" s="47"/>
      <c r="IT813" s="47"/>
      <c r="IU813" s="47"/>
      <c r="IV813" s="47"/>
      <c r="IW813" s="47"/>
      <c r="IX813" s="47"/>
      <c r="IY813" s="47"/>
      <c r="IZ813" s="47"/>
      <c r="JA813" s="47"/>
      <c r="JB813" s="47"/>
      <c r="JC813" s="47"/>
      <c r="JD813" s="47"/>
      <c r="JE813" s="47"/>
      <c r="JF813" s="47"/>
      <c r="JG813" s="47"/>
      <c r="JH813" s="47"/>
      <c r="JI813" s="47"/>
      <c r="JJ813" s="47"/>
      <c r="JK813" s="47"/>
      <c r="JL813" s="47"/>
      <c r="JM813" s="47"/>
      <c r="JN813" s="47"/>
      <c r="JO813" s="47"/>
      <c r="JP813" s="47"/>
      <c r="JQ813" s="47"/>
      <c r="JR813" s="47"/>
      <c r="JS813" s="47"/>
      <c r="JT813" s="47"/>
      <c r="JU813" s="47"/>
      <c r="JV813" s="47"/>
      <c r="JW813" s="47"/>
      <c r="JX813" s="47"/>
      <c r="JY813" s="47"/>
      <c r="JZ813" s="47"/>
      <c r="KA813" s="47"/>
      <c r="KB813" s="47"/>
      <c r="KC813" s="47"/>
      <c r="KD813" s="47"/>
      <c r="KE813" s="47"/>
      <c r="KF813" s="47"/>
      <c r="KG813" s="47"/>
      <c r="KH813" s="47"/>
      <c r="KI813" s="47"/>
      <c r="KJ813" s="47"/>
      <c r="KK813" s="47"/>
      <c r="KL813" s="47"/>
      <c r="KM813" s="47"/>
      <c r="KN813" s="47"/>
      <c r="KO813" s="47"/>
      <c r="KP813" s="47"/>
      <c r="KQ813" s="47"/>
      <c r="KR813" s="47"/>
      <c r="KS813" s="47"/>
      <c r="KT813" s="47"/>
      <c r="KU813" s="47"/>
      <c r="KV813" s="47"/>
      <c r="KW813" s="47"/>
      <c r="KX813" s="47"/>
      <c r="KY813" s="47"/>
      <c r="KZ813" s="47"/>
      <c r="LA813" s="47"/>
      <c r="LB813" s="47"/>
      <c r="LC813" s="47"/>
      <c r="LD813" s="47"/>
      <c r="LE813" s="47"/>
      <c r="LF813" s="47"/>
      <c r="LG813" s="47"/>
      <c r="LH813" s="47"/>
      <c r="LI813" s="47"/>
      <c r="LJ813" s="47"/>
      <c r="LK813" s="47"/>
      <c r="LL813" s="47"/>
      <c r="LM813" s="47"/>
      <c r="LN813" s="47"/>
      <c r="LO813" s="47"/>
      <c r="LP813" s="47"/>
      <c r="LQ813" s="47"/>
      <c r="LR813" s="47"/>
      <c r="LS813" s="47"/>
      <c r="LT813" s="47"/>
      <c r="LU813" s="47"/>
      <c r="LV813" s="47"/>
      <c r="LW813" s="47"/>
      <c r="LX813" s="47"/>
      <c r="LY813" s="47"/>
      <c r="LZ813" s="47"/>
      <c r="MA813" s="47"/>
      <c r="MB813" s="47"/>
      <c r="MC813" s="47"/>
      <c r="MD813" s="47"/>
      <c r="ME813" s="47"/>
      <c r="MF813" s="47"/>
      <c r="MG813" s="47"/>
      <c r="MH813" s="47"/>
      <c r="MI813" s="47"/>
      <c r="MJ813" s="47"/>
      <c r="MK813" s="47"/>
      <c r="ML813" s="47"/>
      <c r="MM813" s="47"/>
      <c r="MN813" s="47"/>
      <c r="MO813" s="47"/>
      <c r="MP813" s="47"/>
      <c r="MQ813" s="47"/>
      <c r="MR813" s="47"/>
      <c r="MS813" s="47"/>
      <c r="MT813" s="47"/>
      <c r="MU813" s="47"/>
      <c r="MV813" s="47"/>
      <c r="MW813" s="47"/>
      <c r="MX813" s="47"/>
      <c r="MY813" s="47"/>
      <c r="MZ813" s="47"/>
      <c r="NA813" s="47"/>
      <c r="NB813" s="47"/>
      <c r="NC813" s="47"/>
      <c r="ND813" s="47"/>
      <c r="NE813" s="47"/>
      <c r="NF813" s="47"/>
      <c r="NG813" s="47"/>
      <c r="NH813" s="47"/>
      <c r="NI813" s="47"/>
      <c r="NJ813" s="47"/>
      <c r="NK813" s="47"/>
      <c r="NL813" s="47"/>
      <c r="NM813" s="47"/>
      <c r="NN813" s="47"/>
      <c r="NO813" s="47"/>
      <c r="NP813" s="47"/>
      <c r="NQ813" s="47"/>
      <c r="NR813" s="47"/>
      <c r="NS813" s="47"/>
      <c r="NT813" s="47"/>
      <c r="NU813" s="47"/>
      <c r="NV813" s="47"/>
      <c r="NW813" s="47"/>
      <c r="NX813" s="47"/>
      <c r="NY813" s="47"/>
      <c r="NZ813" s="47"/>
      <c r="OA813" s="47"/>
      <c r="OB813" s="47"/>
      <c r="OC813" s="47"/>
      <c r="OD813" s="47"/>
      <c r="OE813" s="47"/>
      <c r="OF813" s="47"/>
      <c r="OG813" s="47"/>
      <c r="OH813" s="47"/>
      <c r="OI813" s="47"/>
      <c r="OJ813" s="47"/>
      <c r="OK813" s="47"/>
      <c r="OL813" s="47"/>
      <c r="OM813" s="47"/>
      <c r="ON813" s="47"/>
      <c r="OO813" s="47"/>
      <c r="OP813" s="47"/>
      <c r="OQ813" s="47"/>
      <c r="OR813" s="47"/>
      <c r="OS813" s="47"/>
      <c r="OT813" s="47"/>
      <c r="OU813" s="47"/>
      <c r="OV813" s="47"/>
      <c r="OW813" s="47"/>
      <c r="OX813" s="47"/>
      <c r="OY813" s="47"/>
      <c r="OZ813" s="47"/>
      <c r="PA813" s="47"/>
      <c r="PB813" s="47"/>
      <c r="PC813" s="47"/>
      <c r="PD813" s="47"/>
      <c r="PE813" s="47"/>
      <c r="PF813" s="47"/>
      <c r="PG813" s="47"/>
      <c r="PH813" s="47"/>
      <c r="PI813" s="47"/>
      <c r="PJ813" s="47"/>
      <c r="PK813" s="47"/>
      <c r="PL813" s="47"/>
      <c r="PM813" s="47"/>
      <c r="PN813" s="47"/>
      <c r="PO813" s="47"/>
      <c r="PP813" s="47"/>
      <c r="PQ813" s="47"/>
      <c r="PR813" s="47"/>
      <c r="PS813" s="47"/>
      <c r="PT813" s="47"/>
      <c r="PU813" s="47"/>
      <c r="PV813" s="47"/>
      <c r="PW813" s="47"/>
      <c r="PX813" s="47"/>
      <c r="PY813" s="47"/>
      <c r="PZ813" s="47"/>
      <c r="QA813" s="47"/>
      <c r="QB813" s="47"/>
      <c r="QC813" s="47"/>
      <c r="QD813" s="47"/>
      <c r="QE813" s="47"/>
      <c r="QF813" s="47"/>
      <c r="QG813" s="47"/>
      <c r="QH813" s="47"/>
      <c r="QI813" s="47"/>
      <c r="QJ813" s="47"/>
      <c r="QK813" s="47"/>
      <c r="QL813" s="47"/>
      <c r="QM813" s="47"/>
      <c r="QN813" s="47"/>
      <c r="QO813" s="47"/>
      <c r="QP813" s="47"/>
      <c r="QQ813" s="47"/>
      <c r="QR813" s="47"/>
      <c r="QS813" s="47"/>
      <c r="QT813" s="47"/>
      <c r="QU813" s="47"/>
      <c r="QV813" s="47"/>
      <c r="QW813" s="47"/>
      <c r="QX813" s="47"/>
      <c r="QY813" s="47"/>
      <c r="QZ813" s="47"/>
      <c r="RA813" s="47"/>
      <c r="RB813" s="47"/>
      <c r="RC813" s="47"/>
      <c r="RD813" s="47"/>
      <c r="RE813" s="47"/>
      <c r="RF813" s="47"/>
      <c r="RG813" s="47"/>
      <c r="RH813" s="47"/>
      <c r="RI813" s="47"/>
      <c r="RJ813" s="47"/>
      <c r="RK813" s="47"/>
      <c r="RL813" s="47"/>
      <c r="RM813" s="47"/>
      <c r="RN813" s="47"/>
      <c r="RO813" s="47"/>
      <c r="RP813" s="47"/>
      <c r="RQ813" s="47"/>
      <c r="RR813" s="47"/>
      <c r="RS813" s="47"/>
      <c r="RT813" s="47"/>
      <c r="RU813" s="47"/>
      <c r="RV813" s="47"/>
      <c r="RW813" s="47"/>
      <c r="RX813" s="47"/>
      <c r="RY813" s="47"/>
      <c r="RZ813" s="47"/>
      <c r="SA813" s="47"/>
      <c r="SB813" s="47"/>
      <c r="SC813" s="47"/>
      <c r="SD813" s="47"/>
      <c r="SE813" s="47"/>
      <c r="SF813" s="47"/>
      <c r="SG813" s="47"/>
      <c r="SH813" s="47"/>
      <c r="SI813" s="47"/>
      <c r="SJ813" s="47"/>
      <c r="SK813" s="47"/>
      <c r="SL813" s="47"/>
      <c r="SM813" s="47"/>
      <c r="SN813" s="47"/>
      <c r="SO813" s="47"/>
      <c r="SP813" s="47"/>
      <c r="SQ813" s="47"/>
      <c r="SR813" s="47"/>
      <c r="SS813" s="47"/>
      <c r="ST813" s="47"/>
      <c r="SU813" s="47"/>
      <c r="SV813" s="47"/>
      <c r="SW813" s="47"/>
      <c r="SX813" s="47"/>
      <c r="SY813" s="47"/>
      <c r="SZ813" s="47"/>
      <c r="TA813" s="47"/>
      <c r="TB813" s="47"/>
      <c r="TC813" s="47"/>
      <c r="TD813" s="47"/>
      <c r="TE813" s="47"/>
      <c r="TF813" s="47"/>
      <c r="TG813" s="47"/>
      <c r="TH813" s="47"/>
      <c r="TI813" s="47"/>
      <c r="TJ813" s="47"/>
      <c r="TK813" s="47"/>
      <c r="TL813" s="47"/>
      <c r="TM813" s="47"/>
      <c r="TN813" s="47"/>
      <c r="TO813" s="47"/>
      <c r="TP813" s="47"/>
      <c r="TQ813" s="47"/>
      <c r="TR813" s="47"/>
      <c r="TS813" s="47"/>
      <c r="TT813" s="47"/>
      <c r="TU813" s="47"/>
      <c r="TV813" s="47"/>
      <c r="TW813" s="47"/>
      <c r="TX813" s="47"/>
      <c r="TY813" s="47"/>
      <c r="TZ813" s="47"/>
      <c r="UA813" s="47"/>
      <c r="UB813" s="47"/>
      <c r="UC813" s="47"/>
      <c r="UD813" s="47"/>
      <c r="UE813" s="47"/>
      <c r="UF813" s="47"/>
      <c r="UG813" s="47"/>
      <c r="UH813" s="47"/>
      <c r="UI813" s="47"/>
      <c r="UJ813" s="47"/>
      <c r="UK813" s="47"/>
      <c r="UL813" s="47"/>
      <c r="UM813" s="47"/>
      <c r="UN813" s="47"/>
      <c r="UO813" s="47"/>
      <c r="UP813" s="47"/>
      <c r="UQ813" s="47"/>
      <c r="UR813" s="47"/>
      <c r="US813" s="47"/>
      <c r="UT813" s="47"/>
      <c r="UU813" s="47"/>
      <c r="UV813" s="47"/>
      <c r="UW813" s="47"/>
      <c r="UX813" s="47"/>
      <c r="UY813" s="47"/>
      <c r="UZ813" s="47"/>
      <c r="VA813" s="47"/>
      <c r="VB813" s="47"/>
      <c r="VC813" s="47"/>
      <c r="VD813" s="47"/>
      <c r="VE813" s="47"/>
      <c r="VF813" s="47"/>
      <c r="VG813" s="47"/>
      <c r="VH813" s="47"/>
      <c r="VI813" s="47"/>
      <c r="VJ813" s="47"/>
      <c r="VK813" s="47"/>
      <c r="VL813" s="47"/>
      <c r="VM813" s="47"/>
      <c r="VN813" s="47"/>
      <c r="VO813" s="47"/>
      <c r="VP813" s="47"/>
      <c r="VQ813" s="47"/>
      <c r="VR813" s="47"/>
      <c r="VS813" s="47"/>
      <c r="VT813" s="47"/>
      <c r="VU813" s="47"/>
      <c r="VV813" s="47"/>
      <c r="VW813" s="47"/>
      <c r="VX813" s="47"/>
      <c r="VY813" s="47"/>
      <c r="VZ813" s="47"/>
      <c r="WA813" s="47"/>
      <c r="WB813" s="47"/>
      <c r="WC813" s="47"/>
      <c r="WD813" s="47"/>
      <c r="WE813" s="47"/>
      <c r="WF813" s="47"/>
      <c r="WG813" s="47"/>
      <c r="WH813" s="47"/>
      <c r="WI813" s="47"/>
      <c r="WJ813" s="47"/>
      <c r="WK813" s="47"/>
      <c r="WL813" s="47"/>
      <c r="WM813" s="47"/>
      <c r="WN813" s="47"/>
      <c r="WO813" s="47"/>
      <c r="WP813" s="47"/>
      <c r="WQ813" s="47"/>
      <c r="WR813" s="47"/>
      <c r="WS813" s="47"/>
      <c r="WT813" s="47"/>
      <c r="WU813" s="47"/>
      <c r="WV813" s="47"/>
      <c r="WW813" s="47"/>
      <c r="WX813" s="47"/>
      <c r="WY813" s="47"/>
      <c r="WZ813" s="47"/>
      <c r="XA813" s="47"/>
      <c r="XB813" s="47"/>
      <c r="XC813" s="47"/>
      <c r="XD813" s="47"/>
      <c r="XE813" s="47"/>
      <c r="XF813" s="47"/>
      <c r="XG813" s="47"/>
      <c r="XH813" s="47"/>
      <c r="XI813" s="47"/>
      <c r="XJ813" s="47"/>
      <c r="XK813" s="47"/>
      <c r="XL813" s="47"/>
      <c r="XM813" s="47"/>
      <c r="XN813" s="47"/>
      <c r="XO813" s="47"/>
      <c r="XP813" s="47"/>
      <c r="XQ813" s="47"/>
      <c r="XR813" s="47"/>
      <c r="XS813" s="47"/>
      <c r="XT813" s="47"/>
      <c r="XU813" s="47"/>
      <c r="XV813" s="47"/>
      <c r="XW813" s="47"/>
      <c r="XX813" s="47"/>
      <c r="XY813" s="47"/>
      <c r="XZ813" s="47"/>
      <c r="YA813" s="47"/>
      <c r="YB813" s="47"/>
      <c r="YC813" s="47"/>
      <c r="YD813" s="47"/>
      <c r="YE813" s="47"/>
      <c r="YF813" s="47"/>
      <c r="YG813" s="47"/>
      <c r="YH813" s="47"/>
      <c r="YI813" s="47"/>
      <c r="YJ813" s="47"/>
      <c r="YK813" s="47"/>
      <c r="YL813" s="47"/>
      <c r="YM813" s="47"/>
      <c r="YN813" s="47"/>
      <c r="YO813" s="47"/>
      <c r="YP813" s="47"/>
      <c r="YQ813" s="47"/>
      <c r="YR813" s="47"/>
      <c r="YS813" s="47"/>
      <c r="YT813" s="47"/>
      <c r="YU813" s="47"/>
      <c r="YV813" s="47"/>
      <c r="YW813" s="47"/>
      <c r="YX813" s="47"/>
      <c r="YY813" s="47"/>
      <c r="YZ813" s="47"/>
      <c r="ZA813" s="47"/>
      <c r="ZB813" s="47"/>
      <c r="ZC813" s="47"/>
      <c r="ZD813" s="47"/>
      <c r="ZE813" s="47"/>
      <c r="ZF813" s="47"/>
      <c r="ZG813" s="47"/>
      <c r="ZH813" s="47"/>
      <c r="ZI813" s="47"/>
      <c r="ZJ813" s="47"/>
      <c r="ZK813" s="47"/>
      <c r="ZL813" s="47"/>
      <c r="ZM813" s="47"/>
      <c r="ZN813" s="47"/>
      <c r="ZO813" s="47"/>
      <c r="ZP813" s="47"/>
      <c r="ZQ813" s="47"/>
      <c r="ZR813" s="47"/>
      <c r="ZS813" s="47"/>
      <c r="ZT813" s="47"/>
      <c r="ZU813" s="47"/>
      <c r="ZV813" s="47"/>
      <c r="ZW813" s="47"/>
      <c r="ZX813" s="47"/>
      <c r="ZY813" s="47"/>
      <c r="ZZ813" s="47"/>
      <c r="AAA813" s="47"/>
      <c r="AAB813" s="47"/>
      <c r="AAC813" s="47"/>
      <c r="AAD813" s="47"/>
      <c r="AAE813" s="47"/>
      <c r="AAF813" s="47"/>
      <c r="AAG813" s="47"/>
      <c r="AAH813" s="47"/>
      <c r="AAI813" s="47"/>
      <c r="AAJ813" s="47"/>
      <c r="AAK813" s="47"/>
      <c r="AAL813" s="47"/>
      <c r="AAM813" s="47"/>
      <c r="AAN813" s="47"/>
      <c r="AAO813" s="47"/>
      <c r="AAP813" s="47"/>
      <c r="AAQ813" s="47"/>
      <c r="AAR813" s="47"/>
      <c r="AAS813" s="47"/>
      <c r="AAT813" s="47"/>
      <c r="AAU813" s="47"/>
      <c r="AAV813" s="47"/>
      <c r="AAW813" s="47"/>
      <c r="AAX813" s="47"/>
      <c r="AAY813" s="47"/>
      <c r="AAZ813" s="47"/>
      <c r="ABA813" s="47"/>
      <c r="ABB813" s="47"/>
      <c r="ABC813" s="47"/>
      <c r="ABD813" s="47"/>
      <c r="ABE813" s="47"/>
      <c r="ABF813" s="47"/>
      <c r="ABG813" s="47"/>
      <c r="ABH813" s="47"/>
      <c r="ABI813" s="47"/>
      <c r="ABJ813" s="47"/>
      <c r="ABK813" s="47"/>
      <c r="ABL813" s="47"/>
      <c r="ABM813" s="47"/>
      <c r="ABN813" s="47"/>
      <c r="ABO813" s="47"/>
      <c r="ABP813" s="47"/>
      <c r="ABQ813" s="47"/>
      <c r="ABR813" s="47"/>
      <c r="ABS813" s="47"/>
      <c r="ABT813" s="47"/>
      <c r="ABU813" s="47"/>
      <c r="ABV813" s="47"/>
      <c r="ABW813" s="47"/>
      <c r="ABX813" s="47"/>
      <c r="ABY813" s="47"/>
      <c r="ABZ813" s="47"/>
      <c r="ACA813" s="47"/>
      <c r="ACB813" s="47"/>
      <c r="ACC813" s="47"/>
      <c r="ACD813" s="47"/>
      <c r="ACE813" s="47"/>
      <c r="ACF813" s="47"/>
      <c r="ACG813" s="47"/>
      <c r="ACH813" s="47"/>
      <c r="ACI813" s="47"/>
      <c r="ACJ813" s="47"/>
      <c r="ACK813" s="47"/>
      <c r="ACL813" s="47"/>
      <c r="ACM813" s="47"/>
      <c r="ACN813" s="47"/>
      <c r="ACO813" s="47"/>
      <c r="ACP813" s="47"/>
      <c r="ACQ813" s="47"/>
      <c r="ACR813" s="47"/>
      <c r="ACS813" s="47"/>
      <c r="ACT813" s="47"/>
      <c r="ACU813" s="47"/>
      <c r="ACV813" s="47"/>
      <c r="ACW813" s="47"/>
      <c r="ACX813" s="47"/>
      <c r="ACY813" s="47"/>
      <c r="ACZ813" s="47"/>
      <c r="ADA813" s="47"/>
      <c r="ADB813" s="47"/>
      <c r="ADC813" s="47"/>
      <c r="ADD813" s="47"/>
      <c r="ADE813" s="47"/>
      <c r="ADF813" s="47"/>
      <c r="ADG813" s="47"/>
      <c r="ADH813" s="47"/>
      <c r="ADI813" s="47"/>
      <c r="ADJ813" s="47"/>
      <c r="ADK813" s="47"/>
      <c r="ADL813" s="47"/>
      <c r="ADM813" s="47"/>
      <c r="ADN813" s="47"/>
      <c r="ADO813" s="47"/>
      <c r="ADP813" s="47"/>
      <c r="ADQ813" s="47"/>
      <c r="ADR813" s="47"/>
      <c r="ADS813" s="47"/>
      <c r="ADT813" s="47"/>
      <c r="ADU813" s="47"/>
      <c r="ADV813" s="47"/>
      <c r="ADW813" s="47"/>
      <c r="ADX813" s="47"/>
      <c r="ADY813" s="47"/>
      <c r="ADZ813" s="47"/>
      <c r="AEA813" s="47"/>
      <c r="AEB813" s="47"/>
      <c r="AEC813" s="47"/>
      <c r="AED813" s="47"/>
      <c r="AEE813" s="47"/>
      <c r="AEF813" s="47"/>
      <c r="AEG813" s="47"/>
      <c r="AEH813" s="47"/>
      <c r="AEI813" s="47"/>
      <c r="AEJ813" s="47"/>
      <c r="AEK813" s="47"/>
      <c r="AEL813" s="47"/>
      <c r="AEM813" s="47"/>
      <c r="AEN813" s="47"/>
      <c r="AEO813" s="47"/>
      <c r="AEP813" s="47"/>
      <c r="AEQ813" s="47"/>
      <c r="AER813" s="47"/>
      <c r="AES813" s="47"/>
      <c r="AET813" s="47"/>
      <c r="AEU813" s="47"/>
      <c r="AEV813" s="47"/>
      <c r="AEW813" s="47"/>
      <c r="AEX813" s="47"/>
      <c r="AEY813" s="47"/>
      <c r="AEZ813" s="47"/>
      <c r="AFA813" s="47"/>
      <c r="AFB813" s="47"/>
      <c r="AFC813" s="47"/>
      <c r="AFD813" s="47"/>
      <c r="AFE813" s="47"/>
      <c r="AFF813" s="47"/>
      <c r="AFG813" s="47"/>
      <c r="AFH813" s="47"/>
      <c r="AFI813" s="47"/>
      <c r="AFJ813" s="47"/>
      <c r="AFK813" s="47"/>
      <c r="AFL813" s="47"/>
      <c r="AFM813" s="47"/>
      <c r="AFN813" s="47"/>
      <c r="AFO813" s="47"/>
      <c r="AFP813" s="47"/>
      <c r="AFQ813" s="47"/>
      <c r="AFR813" s="47"/>
      <c r="AFS813" s="47"/>
      <c r="AFT813" s="47"/>
      <c r="AFU813" s="47"/>
      <c r="AFV813" s="47"/>
      <c r="AFW813" s="47"/>
      <c r="AFX813" s="47"/>
      <c r="AFY813" s="47"/>
      <c r="AFZ813" s="47"/>
      <c r="AGA813" s="47"/>
      <c r="AGB813" s="47"/>
      <c r="AGC813" s="47"/>
      <c r="AGD813" s="47"/>
      <c r="AGE813" s="47"/>
      <c r="AGF813" s="47"/>
      <c r="AGG813" s="47"/>
      <c r="AGH813" s="47"/>
      <c r="AGI813" s="47"/>
      <c r="AGJ813" s="47"/>
      <c r="AGK813" s="47"/>
      <c r="AGL813" s="47"/>
      <c r="AGM813" s="47"/>
      <c r="AGN813" s="47"/>
      <c r="AGO813" s="47"/>
      <c r="AGP813" s="47"/>
      <c r="AGQ813" s="47"/>
      <c r="AGR813" s="47"/>
      <c r="AGS813" s="47"/>
      <c r="AGT813" s="47"/>
      <c r="AGU813" s="47"/>
      <c r="AGV813" s="47"/>
      <c r="AGW813" s="47"/>
      <c r="AGX813" s="47"/>
      <c r="AGY813" s="47"/>
      <c r="AGZ813" s="47"/>
      <c r="AHA813" s="47"/>
      <c r="AHB813" s="47"/>
      <c r="AHC813" s="47"/>
      <c r="AHD813" s="47"/>
      <c r="AHE813" s="47"/>
      <c r="AHF813" s="47"/>
      <c r="AHG813" s="47"/>
      <c r="AHH813" s="47"/>
      <c r="AHI813" s="47"/>
      <c r="AHJ813" s="47"/>
      <c r="AHK813" s="47"/>
      <c r="AHL813" s="47"/>
      <c r="AHM813" s="47"/>
      <c r="AHN813" s="47"/>
      <c r="AHO813" s="47"/>
      <c r="AHP813" s="47"/>
      <c r="AHQ813" s="47"/>
      <c r="AHR813" s="47"/>
      <c r="AHS813" s="47"/>
      <c r="AHT813" s="47"/>
      <c r="AHU813" s="47"/>
      <c r="AHV813" s="47"/>
      <c r="AHW813" s="47"/>
      <c r="AHX813" s="47"/>
      <c r="AHY813" s="47"/>
      <c r="AHZ813" s="47"/>
      <c r="AIA813" s="47"/>
      <c r="AIB813" s="47"/>
      <c r="AIC813" s="47"/>
      <c r="AID813" s="47"/>
      <c r="AIE813" s="47"/>
      <c r="AIF813" s="47"/>
      <c r="AIG813" s="47"/>
      <c r="AIH813" s="47"/>
      <c r="AII813" s="47"/>
      <c r="AIJ813" s="47"/>
      <c r="AIK813" s="47"/>
      <c r="AIL813" s="47"/>
      <c r="AIM813" s="47"/>
      <c r="AIN813" s="47"/>
      <c r="AIO813" s="47"/>
      <c r="AIP813" s="47"/>
      <c r="AIQ813" s="47"/>
      <c r="AIR813" s="47"/>
      <c r="AIS813" s="47"/>
      <c r="AIT813" s="47"/>
      <c r="AIU813" s="47"/>
      <c r="AIV813" s="47"/>
      <c r="AIW813" s="47"/>
      <c r="AIX813" s="47"/>
      <c r="AIY813" s="47"/>
      <c r="AIZ813" s="47"/>
      <c r="AJA813" s="47"/>
      <c r="AJB813" s="47"/>
      <c r="AJC813" s="47"/>
      <c r="AJD813" s="47"/>
      <c r="AJE813" s="47"/>
      <c r="AJF813" s="47"/>
      <c r="AJG813" s="47"/>
      <c r="AJH813" s="47"/>
      <c r="AJI813" s="47"/>
      <c r="AJJ813" s="47"/>
      <c r="AJK813" s="47"/>
      <c r="AJL813" s="47"/>
      <c r="AJM813" s="47"/>
      <c r="AJN813" s="47"/>
      <c r="AJO813" s="47"/>
      <c r="AJP813" s="47"/>
      <c r="AJQ813" s="47"/>
      <c r="AJR813" s="47"/>
      <c r="AJS813" s="47"/>
      <c r="AJT813" s="47"/>
      <c r="AJU813" s="47"/>
      <c r="AJV813" s="47"/>
      <c r="AJW813" s="47"/>
      <c r="AJX813" s="47"/>
      <c r="AJY813" s="47"/>
      <c r="AJZ813" s="47"/>
      <c r="AKA813" s="47"/>
      <c r="AKB813" s="47"/>
      <c r="AKC813" s="47"/>
      <c r="AKD813" s="47"/>
      <c r="AKE813" s="47"/>
      <c r="AKF813" s="47"/>
      <c r="AKG813" s="47"/>
      <c r="AKH813" s="47"/>
      <c r="AKI813" s="47"/>
      <c r="AKJ813" s="47"/>
      <c r="AKK813" s="47"/>
      <c r="AKL813" s="47"/>
      <c r="AKM813" s="47"/>
      <c r="AKN813" s="47"/>
      <c r="AKO813" s="47"/>
      <c r="AKP813" s="47"/>
      <c r="AKQ813" s="47"/>
      <c r="AKR813" s="47"/>
      <c r="AKS813" s="47"/>
      <c r="AKT813" s="47"/>
      <c r="AKU813" s="47"/>
      <c r="AKV813" s="47"/>
      <c r="AKW813" s="47"/>
      <c r="AKX813" s="47"/>
      <c r="AKY813" s="47"/>
      <c r="AKZ813" s="47"/>
      <c r="ALA813" s="47"/>
      <c r="ALB813" s="47"/>
      <c r="ALC813" s="47"/>
      <c r="ALD813" s="47"/>
      <c r="ALE813" s="47"/>
      <c r="ALF813" s="47"/>
      <c r="ALG813" s="47"/>
      <c r="ALH813" s="47"/>
      <c r="ALI813" s="47"/>
      <c r="ALJ813" s="47"/>
      <c r="ALK813" s="47"/>
      <c r="ALL813" s="47"/>
      <c r="ALM813" s="47"/>
      <c r="ALN813" s="47"/>
      <c r="ALO813" s="47"/>
      <c r="ALP813" s="47"/>
      <c r="ALQ813" s="47"/>
      <c r="ALR813" s="47"/>
      <c r="ALS813" s="47"/>
      <c r="ALT813" s="47"/>
      <c r="ALU813" s="47"/>
      <c r="ALV813" s="47"/>
      <c r="ALW813" s="47"/>
      <c r="ALX813" s="47"/>
      <c r="ALY813" s="47"/>
      <c r="ALZ813" s="47"/>
      <c r="AMA813" s="47"/>
      <c r="AMB813" s="47"/>
      <c r="AMC813" s="47"/>
      <c r="AMD813" s="47"/>
      <c r="AME813" s="47"/>
      <c r="AMF813" s="47"/>
      <c r="AMG813" s="47"/>
      <c r="AMH813" s="47"/>
      <c r="AMI813" s="47"/>
      <c r="AMJ813" s="47"/>
      <c r="AMK813" s="47"/>
      <c r="AML813" s="47"/>
      <c r="AMM813" s="47"/>
      <c r="AMN813" s="47"/>
      <c r="AMO813" s="47"/>
      <c r="AMP813" s="47"/>
      <c r="AMQ813" s="47"/>
      <c r="AMR813" s="47"/>
      <c r="AMS813" s="47"/>
      <c r="AMT813" s="47"/>
      <c r="AMU813" s="47"/>
      <c r="AMV813" s="47"/>
      <c r="AMW813" s="47"/>
      <c r="AMX813" s="47"/>
      <c r="AMY813" s="47"/>
      <c r="AMZ813" s="47"/>
      <c r="ANA813" s="47"/>
      <c r="ANB813" s="47"/>
      <c r="ANC813" s="47"/>
      <c r="AND813" s="47"/>
      <c r="ANE813" s="47"/>
      <c r="ANF813" s="47"/>
      <c r="ANG813" s="47"/>
      <c r="ANH813" s="47"/>
      <c r="ANI813" s="47"/>
      <c r="ANJ813" s="47"/>
      <c r="ANK813" s="47"/>
      <c r="ANL813" s="47"/>
      <c r="ANM813" s="47"/>
      <c r="ANN813" s="47"/>
      <c r="ANO813" s="47"/>
      <c r="ANP813" s="47"/>
      <c r="ANQ813" s="47"/>
      <c r="ANR813" s="47"/>
      <c r="ANS813" s="47"/>
      <c r="ANT813" s="47"/>
      <c r="ANU813" s="47"/>
      <c r="ANV813" s="47"/>
      <c r="ANW813" s="47"/>
      <c r="ANX813" s="47"/>
      <c r="ANY813" s="47"/>
      <c r="ANZ813" s="47"/>
      <c r="AOA813" s="47"/>
      <c r="AOB813" s="47"/>
      <c r="AOC813" s="47"/>
      <c r="AOD813" s="47"/>
      <c r="AOE813" s="47"/>
      <c r="AOF813" s="47"/>
      <c r="AOG813" s="47"/>
      <c r="AOH813" s="47"/>
      <c r="AOI813" s="47"/>
      <c r="AOJ813" s="47"/>
      <c r="AOK813" s="47"/>
      <c r="AOL813" s="47"/>
      <c r="AOM813" s="47"/>
      <c r="AON813" s="47"/>
      <c r="AOO813" s="47"/>
      <c r="AOP813" s="47"/>
      <c r="AOQ813" s="47"/>
      <c r="AOR813" s="47"/>
      <c r="AOS813" s="47"/>
      <c r="AOT813" s="47"/>
      <c r="AOU813" s="47"/>
      <c r="AOV813" s="47"/>
      <c r="AOW813" s="47"/>
      <c r="AOX813" s="47"/>
      <c r="AOY813" s="47"/>
      <c r="AOZ813" s="47"/>
      <c r="APA813" s="47"/>
      <c r="APB813" s="47"/>
      <c r="APC813" s="47"/>
      <c r="APD813" s="47"/>
      <c r="APE813" s="47"/>
      <c r="APF813" s="47"/>
      <c r="APG813" s="47"/>
      <c r="APH813" s="47"/>
      <c r="API813" s="47"/>
      <c r="APJ813" s="47"/>
      <c r="APK813" s="47"/>
      <c r="APL813" s="47"/>
      <c r="APM813" s="47"/>
      <c r="APN813" s="47"/>
      <c r="APO813" s="47"/>
      <c r="APP813" s="47"/>
      <c r="APQ813" s="47"/>
      <c r="APR813" s="47"/>
      <c r="APS813" s="47"/>
      <c r="APT813" s="47"/>
      <c r="APU813" s="47"/>
      <c r="APV813" s="47"/>
      <c r="APW813" s="47"/>
      <c r="APX813" s="47"/>
      <c r="APY813" s="47"/>
      <c r="APZ813" s="47"/>
      <c r="AQA813" s="47"/>
      <c r="AQB813" s="47"/>
      <c r="AQC813" s="47"/>
      <c r="AQD813" s="47"/>
      <c r="AQE813" s="47"/>
      <c r="AQF813" s="47"/>
      <c r="AQG813" s="47"/>
      <c r="AQH813" s="47"/>
      <c r="AQI813" s="47"/>
      <c r="AQJ813" s="47"/>
      <c r="AQK813" s="47"/>
      <c r="AQL813" s="47"/>
      <c r="AQM813" s="47"/>
      <c r="AQN813" s="47"/>
      <c r="AQO813" s="47"/>
      <c r="AQP813" s="47"/>
      <c r="AQQ813" s="47"/>
      <c r="AQR813" s="47"/>
      <c r="AQS813" s="47"/>
      <c r="AQT813" s="47"/>
      <c r="AQU813" s="47"/>
      <c r="AQV813" s="47"/>
      <c r="AQW813" s="47"/>
      <c r="AQX813" s="47"/>
      <c r="AQY813" s="47"/>
      <c r="AQZ813" s="47"/>
      <c r="ARA813" s="47"/>
      <c r="ARB813" s="47"/>
      <c r="ARC813" s="47"/>
      <c r="ARD813" s="47"/>
      <c r="ARE813" s="47"/>
      <c r="ARF813" s="47"/>
      <c r="ARG813" s="47"/>
      <c r="ARH813" s="47"/>
      <c r="ARI813" s="47"/>
      <c r="ARJ813" s="47"/>
      <c r="ARK813" s="47"/>
      <c r="ARL813" s="47"/>
      <c r="ARM813" s="47"/>
      <c r="ARN813" s="47"/>
      <c r="ARO813" s="47"/>
      <c r="ARP813" s="47"/>
      <c r="ARQ813" s="47"/>
      <c r="ARR813" s="47"/>
      <c r="ARS813" s="47"/>
      <c r="ART813" s="47"/>
      <c r="ARU813" s="47"/>
      <c r="ARV813" s="47"/>
      <c r="ARW813" s="47"/>
      <c r="ARX813" s="47"/>
      <c r="ARY813" s="47"/>
      <c r="ARZ813" s="47"/>
      <c r="ASA813" s="47"/>
      <c r="ASB813" s="47"/>
      <c r="ASC813" s="47"/>
      <c r="ASD813" s="47"/>
      <c r="ASE813" s="47"/>
      <c r="ASF813" s="47"/>
      <c r="ASG813" s="47"/>
      <c r="ASH813" s="47"/>
      <c r="ASI813" s="47"/>
      <c r="ASJ813" s="47"/>
      <c r="ASK813" s="47"/>
      <c r="ASL813" s="47"/>
      <c r="ASM813" s="47"/>
      <c r="ASN813" s="47"/>
      <c r="ASO813" s="47"/>
      <c r="ASP813" s="47"/>
      <c r="ASQ813" s="47"/>
      <c r="ASR813" s="47"/>
      <c r="ASS813" s="47"/>
      <c r="AST813" s="47"/>
      <c r="ASU813" s="47"/>
      <c r="ASV813" s="47"/>
      <c r="ASW813" s="47"/>
      <c r="ASX813" s="47"/>
      <c r="ASY813" s="47"/>
      <c r="ASZ813" s="47"/>
      <c r="ATA813" s="47"/>
      <c r="ATB813" s="47"/>
      <c r="ATC813" s="47"/>
      <c r="ATD813" s="47"/>
      <c r="ATE813" s="47"/>
      <c r="ATF813" s="47"/>
      <c r="ATG813" s="47"/>
      <c r="ATH813" s="47"/>
      <c r="ATI813" s="47"/>
      <c r="ATJ813" s="47"/>
      <c r="ATK813" s="47"/>
      <c r="ATL813" s="47"/>
      <c r="ATM813" s="47"/>
      <c r="ATN813" s="47"/>
      <c r="ATO813" s="47"/>
      <c r="ATP813" s="47"/>
      <c r="ATQ813" s="47"/>
      <c r="ATR813" s="47"/>
      <c r="ATS813" s="47"/>
      <c r="ATT813" s="47"/>
      <c r="ATU813" s="47"/>
      <c r="ATV813" s="47"/>
      <c r="ATW813" s="47"/>
      <c r="ATX813" s="47"/>
      <c r="ATY813" s="47"/>
      <c r="ATZ813" s="47"/>
      <c r="AUA813" s="47"/>
      <c r="AUB813" s="47"/>
      <c r="AUC813" s="47"/>
      <c r="AUD813" s="47"/>
      <c r="AUE813" s="47"/>
      <c r="AUF813" s="47"/>
      <c r="AUG813" s="47"/>
      <c r="AUH813" s="47"/>
      <c r="AUI813" s="47"/>
      <c r="AUJ813" s="47"/>
      <c r="AUK813" s="47"/>
      <c r="AUL813" s="47"/>
      <c r="AUM813" s="47"/>
      <c r="AUN813" s="47"/>
      <c r="AUO813" s="47"/>
      <c r="AUP813" s="47"/>
      <c r="AUQ813" s="47"/>
      <c r="AUR813" s="47"/>
      <c r="AUS813" s="47"/>
      <c r="AUT813" s="47"/>
      <c r="AUU813" s="47"/>
      <c r="AUV813" s="47"/>
      <c r="AUW813" s="47"/>
      <c r="AUX813" s="47"/>
      <c r="AUY813" s="47"/>
      <c r="AUZ813" s="47"/>
      <c r="AVA813" s="47"/>
      <c r="AVB813" s="47"/>
      <c r="AVC813" s="47"/>
      <c r="AVD813" s="47"/>
      <c r="AVE813" s="47"/>
      <c r="AVF813" s="47"/>
      <c r="AVG813" s="47"/>
      <c r="AVH813" s="47"/>
      <c r="AVI813" s="47"/>
      <c r="AVJ813" s="47"/>
      <c r="AVK813" s="47"/>
      <c r="AVL813" s="47"/>
      <c r="AVM813" s="47"/>
      <c r="AVN813" s="47"/>
      <c r="AVO813" s="47"/>
      <c r="AVP813" s="47"/>
      <c r="AVQ813" s="47"/>
      <c r="AVR813" s="47"/>
      <c r="AVS813" s="47"/>
      <c r="AVT813" s="47"/>
      <c r="AVU813" s="47"/>
      <c r="AVV813" s="47"/>
      <c r="AVW813" s="47"/>
      <c r="AVX813" s="47"/>
      <c r="AVY813" s="47"/>
      <c r="AVZ813" s="47"/>
      <c r="AWA813" s="47"/>
      <c r="AWB813" s="47"/>
      <c r="AWC813" s="47"/>
      <c r="AWD813" s="47"/>
      <c r="AWE813" s="47"/>
      <c r="AWF813" s="47"/>
      <c r="AWG813" s="47"/>
      <c r="AWH813" s="47"/>
      <c r="AWI813" s="47"/>
      <c r="AWJ813" s="47"/>
      <c r="AWK813" s="47"/>
      <c r="AWL813" s="47"/>
      <c r="AWM813" s="47"/>
      <c r="AWN813" s="47"/>
      <c r="AWO813" s="47"/>
      <c r="AWP813" s="47"/>
      <c r="AWQ813" s="47"/>
      <c r="AWR813" s="47"/>
      <c r="AWS813" s="47"/>
      <c r="AWT813" s="47"/>
      <c r="AWU813" s="47"/>
      <c r="AWV813" s="47"/>
      <c r="AWW813" s="47"/>
      <c r="AWX813" s="47"/>
      <c r="AWY813" s="47"/>
      <c r="AWZ813" s="47"/>
      <c r="AXA813" s="47"/>
      <c r="AXB813" s="47"/>
      <c r="AXC813" s="47"/>
      <c r="AXD813" s="47"/>
      <c r="AXE813" s="47"/>
      <c r="AXF813" s="47"/>
      <c r="AXG813" s="47"/>
      <c r="AXH813" s="47"/>
      <c r="AXI813" s="47"/>
      <c r="AXJ813" s="47"/>
      <c r="AXK813" s="47"/>
      <c r="AXL813" s="47"/>
      <c r="AXM813" s="47"/>
      <c r="AXN813" s="47"/>
      <c r="AXO813" s="47"/>
      <c r="AXP813" s="47"/>
      <c r="AXQ813" s="47"/>
      <c r="AXR813" s="47"/>
      <c r="AXS813" s="47"/>
      <c r="AXT813" s="47"/>
      <c r="AXU813" s="47"/>
      <c r="AXV813" s="47"/>
      <c r="AXW813" s="47"/>
      <c r="AXX813" s="47"/>
      <c r="AXY813" s="47"/>
      <c r="AXZ813" s="47"/>
      <c r="AYA813" s="47"/>
      <c r="AYB813" s="47"/>
      <c r="AYC813" s="47"/>
      <c r="AYD813" s="47"/>
      <c r="AYE813" s="47"/>
      <c r="AYF813" s="47"/>
      <c r="AYG813" s="47"/>
      <c r="AYH813" s="47"/>
      <c r="AYI813" s="47"/>
      <c r="AYJ813" s="47"/>
      <c r="AYK813" s="47"/>
      <c r="AYL813" s="47"/>
      <c r="AYM813" s="47"/>
      <c r="AYN813" s="47"/>
      <c r="AYO813" s="47"/>
      <c r="AYP813" s="47"/>
      <c r="AYQ813" s="47"/>
      <c r="AYR813" s="47"/>
      <c r="AYS813" s="47"/>
      <c r="AYT813" s="47"/>
      <c r="AYU813" s="47"/>
      <c r="AYV813" s="47"/>
      <c r="AYW813" s="47"/>
      <c r="AYX813" s="47"/>
      <c r="AYY813" s="47"/>
      <c r="AYZ813" s="47"/>
      <c r="AZA813" s="47"/>
      <c r="AZB813" s="47"/>
      <c r="AZC813" s="47"/>
      <c r="AZD813" s="47"/>
      <c r="AZE813" s="47"/>
      <c r="AZF813" s="47"/>
      <c r="AZG813" s="47"/>
      <c r="AZH813" s="47"/>
      <c r="AZI813" s="47"/>
      <c r="AZJ813" s="47"/>
      <c r="AZK813" s="47"/>
      <c r="AZL813" s="47"/>
      <c r="AZM813" s="47"/>
      <c r="AZN813" s="47"/>
      <c r="AZO813" s="47"/>
      <c r="AZP813" s="47"/>
      <c r="AZQ813" s="47"/>
      <c r="AZR813" s="47"/>
      <c r="AZS813" s="47"/>
      <c r="AZT813" s="47"/>
      <c r="AZU813" s="47"/>
      <c r="AZV813" s="47"/>
      <c r="AZW813" s="47"/>
      <c r="AZX813" s="47"/>
      <c r="AZY813" s="47"/>
      <c r="AZZ813" s="47"/>
      <c r="BAA813" s="47"/>
      <c r="BAB813" s="47"/>
      <c r="BAC813" s="47"/>
      <c r="BAD813" s="47"/>
      <c r="BAE813" s="47"/>
      <c r="BAF813" s="47"/>
      <c r="BAG813" s="47"/>
      <c r="BAH813" s="47"/>
      <c r="BAI813" s="47"/>
      <c r="BAJ813" s="47"/>
      <c r="BAK813" s="47"/>
      <c r="BAL813" s="47"/>
      <c r="BAM813" s="47"/>
      <c r="BAN813" s="47"/>
      <c r="BAO813" s="47"/>
      <c r="BAP813" s="47"/>
      <c r="BAQ813" s="47"/>
      <c r="BAR813" s="47"/>
      <c r="BAS813" s="47"/>
      <c r="BAT813" s="47"/>
      <c r="BAU813" s="47"/>
      <c r="BAV813" s="47"/>
      <c r="BAW813" s="47"/>
      <c r="BAX813" s="47"/>
      <c r="BAY813" s="47"/>
      <c r="BAZ813" s="47"/>
      <c r="BBA813" s="47"/>
      <c r="BBB813" s="47"/>
      <c r="BBC813" s="47"/>
      <c r="BBD813" s="47"/>
      <c r="BBE813" s="47"/>
      <c r="BBF813" s="47"/>
      <c r="BBG813" s="47"/>
      <c r="BBH813" s="47"/>
      <c r="BBI813" s="47"/>
      <c r="BBJ813" s="47"/>
      <c r="BBK813" s="47"/>
      <c r="BBL813" s="47"/>
      <c r="BBM813" s="47"/>
      <c r="BBN813" s="47"/>
      <c r="BBO813" s="47"/>
      <c r="BBP813" s="47"/>
      <c r="BBQ813" s="47"/>
      <c r="BBR813" s="47"/>
      <c r="BBS813" s="47"/>
      <c r="BBT813" s="47"/>
      <c r="BBU813" s="47"/>
      <c r="BBV813" s="47"/>
      <c r="BBW813" s="47"/>
      <c r="BBX813" s="47"/>
      <c r="BBY813" s="47"/>
      <c r="BBZ813" s="47"/>
      <c r="BCA813" s="47"/>
      <c r="BCB813" s="47"/>
      <c r="BCC813" s="47"/>
      <c r="BCD813" s="47"/>
      <c r="BCE813" s="47"/>
      <c r="BCF813" s="47"/>
      <c r="BCG813" s="47"/>
      <c r="BCH813" s="47"/>
      <c r="BCI813" s="47"/>
      <c r="BCJ813" s="47"/>
      <c r="BCK813" s="47"/>
      <c r="BCL813" s="47"/>
      <c r="BCM813" s="47"/>
      <c r="BCN813" s="47"/>
      <c r="BCO813" s="47"/>
      <c r="BCP813" s="47"/>
      <c r="BCQ813" s="47"/>
      <c r="BCR813" s="47"/>
      <c r="BCS813" s="47"/>
      <c r="BCT813" s="47"/>
      <c r="BCU813" s="47"/>
      <c r="BCV813" s="47"/>
      <c r="BCW813" s="47"/>
      <c r="BCX813" s="47"/>
      <c r="BCY813" s="47"/>
      <c r="BCZ813" s="47"/>
      <c r="BDA813" s="47"/>
      <c r="BDB813" s="47"/>
      <c r="BDC813" s="47"/>
      <c r="BDD813" s="47"/>
      <c r="BDE813" s="47"/>
      <c r="BDF813" s="47"/>
      <c r="BDG813" s="47"/>
      <c r="BDH813" s="47"/>
      <c r="BDI813" s="47"/>
      <c r="BDJ813" s="47"/>
      <c r="BDK813" s="47"/>
      <c r="BDL813" s="47"/>
      <c r="BDM813" s="47"/>
      <c r="BDN813" s="47"/>
      <c r="BDO813" s="47"/>
      <c r="BDP813" s="47"/>
      <c r="BDQ813" s="47"/>
      <c r="BDR813" s="47"/>
      <c r="BDS813" s="47"/>
      <c r="BDT813" s="47"/>
      <c r="BDU813" s="47"/>
      <c r="BDV813" s="47"/>
      <c r="BDW813" s="47"/>
      <c r="BDX813" s="47"/>
      <c r="BDY813" s="47"/>
      <c r="BDZ813" s="47"/>
      <c r="BEA813" s="47"/>
      <c r="BEB813" s="47"/>
      <c r="BEC813" s="47"/>
      <c r="BED813" s="47"/>
      <c r="BEE813" s="47"/>
      <c r="BEF813" s="47"/>
      <c r="BEG813" s="47"/>
      <c r="BEH813" s="47"/>
      <c r="BEI813" s="47"/>
      <c r="BEJ813" s="47"/>
      <c r="BEK813" s="47"/>
      <c r="BEL813" s="47"/>
      <c r="BEM813" s="47"/>
      <c r="BEN813" s="47"/>
      <c r="BEO813" s="47"/>
      <c r="BEP813" s="47"/>
      <c r="BEQ813" s="47"/>
      <c r="BER813" s="47"/>
      <c r="BES813" s="47"/>
      <c r="BET813" s="47"/>
      <c r="BEU813" s="47"/>
      <c r="BEV813" s="47"/>
      <c r="BEW813" s="47"/>
      <c r="BEX813" s="47"/>
      <c r="BEY813" s="47"/>
      <c r="BEZ813" s="47"/>
      <c r="BFA813" s="47"/>
      <c r="BFB813" s="47"/>
      <c r="BFC813" s="47"/>
      <c r="BFD813" s="47"/>
      <c r="BFE813" s="47"/>
      <c r="BFF813" s="47"/>
      <c r="BFG813" s="47"/>
      <c r="BFH813" s="47"/>
      <c r="BFI813" s="47"/>
      <c r="BFJ813" s="47"/>
      <c r="BFK813" s="47"/>
      <c r="BFL813" s="47"/>
      <c r="BFM813" s="47"/>
      <c r="BFN813" s="47"/>
      <c r="BFO813" s="47"/>
      <c r="BFP813" s="47"/>
      <c r="BFQ813" s="47"/>
      <c r="BFR813" s="47"/>
      <c r="BFS813" s="47"/>
      <c r="BFT813" s="47"/>
      <c r="BFU813" s="47"/>
      <c r="BFV813" s="47"/>
      <c r="BFW813" s="47"/>
      <c r="BFX813" s="47"/>
      <c r="BFY813" s="47"/>
      <c r="BFZ813" s="47"/>
      <c r="BGA813" s="47"/>
      <c r="BGB813" s="47"/>
      <c r="BGC813" s="47"/>
      <c r="BGD813" s="47"/>
      <c r="BGE813" s="47"/>
      <c r="BGF813" s="47"/>
      <c r="BGG813" s="47"/>
      <c r="BGH813" s="47"/>
      <c r="BGI813" s="47"/>
      <c r="BGJ813" s="47"/>
      <c r="BGK813" s="47"/>
      <c r="BGL813" s="47"/>
      <c r="BGM813" s="47"/>
      <c r="BGN813" s="47"/>
      <c r="BGO813" s="47"/>
      <c r="BGP813" s="47"/>
      <c r="BGQ813" s="47"/>
      <c r="BGR813" s="47"/>
      <c r="BGS813" s="47"/>
      <c r="BGT813" s="47"/>
      <c r="BGU813" s="47"/>
      <c r="BGV813" s="47"/>
      <c r="BGW813" s="47"/>
      <c r="BGX813" s="47"/>
      <c r="BGY813" s="47"/>
      <c r="BGZ813" s="47"/>
      <c r="BHA813" s="47"/>
      <c r="BHB813" s="47"/>
      <c r="BHC813" s="47"/>
      <c r="BHD813" s="47"/>
      <c r="BHE813" s="47"/>
      <c r="BHF813" s="47"/>
      <c r="BHG813" s="47"/>
      <c r="BHH813" s="47"/>
      <c r="BHI813" s="47"/>
      <c r="BHJ813" s="47"/>
      <c r="BHK813" s="47"/>
      <c r="BHL813" s="47"/>
      <c r="BHM813" s="47"/>
      <c r="BHN813" s="47"/>
      <c r="BHO813" s="47"/>
      <c r="BHP813" s="47"/>
      <c r="BHQ813" s="47"/>
      <c r="BHR813" s="47"/>
      <c r="BHS813" s="47"/>
      <c r="BHT813" s="47"/>
      <c r="BHU813" s="47"/>
      <c r="BHV813" s="47"/>
      <c r="BHW813" s="47"/>
      <c r="BHX813" s="47"/>
      <c r="BHY813" s="47"/>
      <c r="BHZ813" s="47"/>
      <c r="BIA813" s="47"/>
      <c r="BIB813" s="47"/>
      <c r="BIC813" s="47"/>
      <c r="BID813" s="47"/>
      <c r="BIE813" s="47"/>
      <c r="BIF813" s="47"/>
      <c r="BIG813" s="47"/>
      <c r="BIH813" s="47"/>
      <c r="BII813" s="47"/>
      <c r="BIJ813" s="47"/>
      <c r="BIK813" s="47"/>
      <c r="BIL813" s="47"/>
      <c r="BIM813" s="47"/>
      <c r="BIN813" s="47"/>
      <c r="BIO813" s="47"/>
      <c r="BIP813" s="47"/>
      <c r="BIQ813" s="47"/>
      <c r="BIR813" s="47"/>
      <c r="BIS813" s="47"/>
      <c r="BIT813" s="47"/>
      <c r="BIU813" s="47"/>
      <c r="BIV813" s="47"/>
      <c r="BIW813" s="47"/>
      <c r="BIX813" s="47"/>
      <c r="BIY813" s="47"/>
      <c r="BIZ813" s="47"/>
      <c r="BJA813" s="47"/>
      <c r="BJB813" s="47"/>
      <c r="BJC813" s="47"/>
      <c r="BJD813" s="47"/>
      <c r="BJE813" s="47"/>
      <c r="BJF813" s="47"/>
      <c r="BJG813" s="47"/>
      <c r="BJH813" s="47"/>
      <c r="BJI813" s="47"/>
      <c r="BJJ813" s="47"/>
      <c r="BJK813" s="47"/>
      <c r="BJL813" s="47"/>
      <c r="BJM813" s="47"/>
      <c r="BJN813" s="47"/>
      <c r="BJO813" s="47"/>
      <c r="BJP813" s="47"/>
      <c r="BJQ813" s="47"/>
      <c r="BJR813" s="47"/>
      <c r="BJS813" s="47"/>
      <c r="BJT813" s="47"/>
      <c r="BJU813" s="47"/>
      <c r="BJV813" s="47"/>
      <c r="BJW813" s="47"/>
      <c r="BJX813" s="47"/>
      <c r="BJY813" s="47"/>
      <c r="BJZ813" s="47"/>
      <c r="BKA813" s="47"/>
      <c r="BKB813" s="47"/>
      <c r="BKC813" s="47"/>
      <c r="BKD813" s="47"/>
      <c r="BKE813" s="47"/>
      <c r="BKF813" s="47"/>
      <c r="BKG813" s="47"/>
      <c r="BKH813" s="47"/>
      <c r="BKI813" s="47"/>
      <c r="BKJ813" s="47"/>
      <c r="BKK813" s="47"/>
      <c r="BKL813" s="47"/>
      <c r="BKM813" s="47"/>
      <c r="BKN813" s="47"/>
      <c r="BKO813" s="47"/>
      <c r="BKP813" s="47"/>
      <c r="BKQ813" s="47"/>
      <c r="BKR813" s="47"/>
      <c r="BKS813" s="47"/>
      <c r="BKT813" s="47"/>
      <c r="BKU813" s="47"/>
      <c r="BKV813" s="47"/>
      <c r="BKW813" s="47"/>
      <c r="BKX813" s="47"/>
      <c r="BKY813" s="47"/>
      <c r="BKZ813" s="47"/>
      <c r="BLA813" s="47"/>
      <c r="BLB813" s="47"/>
      <c r="BLC813" s="47"/>
      <c r="BLD813" s="47"/>
      <c r="BLE813" s="47"/>
      <c r="BLF813" s="47"/>
      <c r="BLG813" s="47"/>
      <c r="BLH813" s="47"/>
      <c r="BLI813" s="47"/>
      <c r="BLJ813" s="47"/>
      <c r="BLK813" s="47"/>
      <c r="BLL813" s="47"/>
      <c r="BLM813" s="47"/>
      <c r="BLN813" s="47"/>
      <c r="BLO813" s="47"/>
      <c r="BLP813" s="47"/>
      <c r="BLQ813" s="47"/>
      <c r="BLR813" s="47"/>
      <c r="BLS813" s="47"/>
      <c r="BLT813" s="47"/>
      <c r="BLU813" s="47"/>
      <c r="BLV813" s="47"/>
      <c r="BLW813" s="47"/>
      <c r="BLX813" s="47"/>
      <c r="BLY813" s="47"/>
      <c r="BLZ813" s="47"/>
      <c r="BMA813" s="47"/>
      <c r="BMB813" s="47"/>
      <c r="BMC813" s="47"/>
      <c r="BMD813" s="47"/>
      <c r="BME813" s="47"/>
      <c r="BMF813" s="47"/>
      <c r="BMG813" s="47"/>
      <c r="BMH813" s="47"/>
      <c r="BMI813" s="47"/>
      <c r="BMJ813" s="47"/>
      <c r="BMK813" s="47"/>
      <c r="BML813" s="47"/>
      <c r="BMM813" s="47"/>
      <c r="BMN813" s="47"/>
      <c r="BMO813" s="47"/>
      <c r="BMP813" s="47"/>
      <c r="BMQ813" s="47"/>
      <c r="BMR813" s="47"/>
      <c r="BMS813" s="47"/>
      <c r="BMT813" s="47"/>
      <c r="BMU813" s="47"/>
      <c r="BMV813" s="47"/>
      <c r="BMW813" s="47"/>
      <c r="BMX813" s="47"/>
      <c r="BMY813" s="47"/>
      <c r="BMZ813" s="47"/>
      <c r="BNA813" s="47"/>
      <c r="BNB813" s="47"/>
      <c r="BNC813" s="47"/>
      <c r="BND813" s="47"/>
      <c r="BNE813" s="47"/>
      <c r="BNF813" s="47"/>
      <c r="BNG813" s="47"/>
      <c r="BNH813" s="47"/>
      <c r="BNI813" s="47"/>
      <c r="BNJ813" s="47"/>
      <c r="BNK813" s="47"/>
      <c r="BNL813" s="47"/>
      <c r="BNM813" s="47"/>
      <c r="BNN813" s="47"/>
      <c r="BNO813" s="47"/>
      <c r="BNP813" s="47"/>
      <c r="BNQ813" s="47"/>
      <c r="BNR813" s="47"/>
      <c r="BNS813" s="47"/>
      <c r="BNT813" s="47"/>
      <c r="BNU813" s="47"/>
      <c r="BNV813" s="47"/>
      <c r="BNW813" s="47"/>
      <c r="BNX813" s="47"/>
      <c r="BNY813" s="47"/>
      <c r="BNZ813" s="47"/>
      <c r="BOA813" s="47"/>
      <c r="BOB813" s="47"/>
      <c r="BOC813" s="47"/>
      <c r="BOD813" s="47"/>
      <c r="BOE813" s="47"/>
      <c r="BOF813" s="47"/>
      <c r="BOG813" s="47"/>
      <c r="BOH813" s="47"/>
      <c r="BOI813" s="47"/>
      <c r="BOJ813" s="47"/>
      <c r="BOK813" s="47"/>
      <c r="BOL813" s="47"/>
      <c r="BOM813" s="47"/>
      <c r="BON813" s="47"/>
      <c r="BOO813" s="47"/>
      <c r="BOP813" s="47"/>
      <c r="BOQ813" s="47"/>
      <c r="BOR813" s="47"/>
      <c r="BOS813" s="47"/>
      <c r="BOT813" s="47"/>
      <c r="BOU813" s="47"/>
      <c r="BOV813" s="47"/>
      <c r="BOW813" s="47"/>
      <c r="BOX813" s="47"/>
      <c r="BOY813" s="47"/>
      <c r="BOZ813" s="47"/>
      <c r="BPA813" s="47"/>
      <c r="BPB813" s="47"/>
      <c r="BPC813" s="47"/>
      <c r="BPD813" s="47"/>
      <c r="BPE813" s="47"/>
      <c r="BPF813" s="47"/>
      <c r="BPG813" s="47"/>
      <c r="BPH813" s="47"/>
      <c r="BPI813" s="47"/>
      <c r="BPJ813" s="47"/>
      <c r="BPK813" s="47"/>
      <c r="BPL813" s="47"/>
      <c r="BPM813" s="47"/>
      <c r="BPN813" s="47"/>
      <c r="BPO813" s="47"/>
      <c r="BPP813" s="47"/>
      <c r="BPQ813" s="47"/>
      <c r="BPR813" s="47"/>
      <c r="BPS813" s="47"/>
      <c r="BPT813" s="47"/>
      <c r="BPU813" s="47"/>
      <c r="BPV813" s="47"/>
      <c r="BPW813" s="47"/>
      <c r="BPX813" s="47"/>
      <c r="BPY813" s="47"/>
      <c r="BPZ813" s="47"/>
      <c r="BQA813" s="47"/>
      <c r="BQB813" s="47"/>
      <c r="BQC813" s="47"/>
      <c r="BQD813" s="47"/>
      <c r="BQE813" s="47"/>
      <c r="BQF813" s="47"/>
      <c r="BQG813" s="47"/>
      <c r="BQH813" s="47"/>
      <c r="BQI813" s="47"/>
      <c r="BQJ813" s="47"/>
      <c r="BQK813" s="47"/>
      <c r="BQL813" s="47"/>
      <c r="BQM813" s="47"/>
      <c r="BQN813" s="47"/>
      <c r="BQO813" s="47"/>
      <c r="BQP813" s="47"/>
      <c r="BQQ813" s="47"/>
      <c r="BQR813" s="47"/>
      <c r="BQS813" s="47"/>
      <c r="BQT813" s="47"/>
      <c r="BQU813" s="47"/>
      <c r="BQV813" s="47"/>
      <c r="BQW813" s="47"/>
      <c r="BQX813" s="47"/>
      <c r="BQY813" s="47"/>
      <c r="BQZ813" s="47"/>
      <c r="BRA813" s="47"/>
      <c r="BRB813" s="47"/>
      <c r="BRC813" s="47"/>
      <c r="BRD813" s="47"/>
      <c r="BRE813" s="47"/>
      <c r="BRF813" s="47"/>
      <c r="BRG813" s="47"/>
      <c r="BRH813" s="47"/>
      <c r="BRI813" s="47"/>
      <c r="BRJ813" s="47"/>
      <c r="BRK813" s="47"/>
      <c r="BRL813" s="47"/>
      <c r="BRM813" s="47"/>
      <c r="BRN813" s="47"/>
      <c r="BRO813" s="47"/>
      <c r="BRP813" s="47"/>
      <c r="BRQ813" s="47"/>
      <c r="BRR813" s="47"/>
      <c r="BRS813" s="47"/>
      <c r="BRT813" s="47"/>
      <c r="BRU813" s="47"/>
      <c r="BRV813" s="47"/>
      <c r="BRW813" s="47"/>
      <c r="BRX813" s="47"/>
      <c r="BRY813" s="47"/>
      <c r="BRZ813" s="47"/>
      <c r="BSA813" s="47"/>
      <c r="BSB813" s="47"/>
      <c r="BSC813" s="47"/>
      <c r="BSD813" s="47"/>
      <c r="BSE813" s="47"/>
      <c r="BSF813" s="47"/>
      <c r="BSG813" s="47"/>
      <c r="BSH813" s="47"/>
      <c r="BSI813" s="47"/>
      <c r="BSJ813" s="47"/>
      <c r="BSK813" s="47"/>
      <c r="BSL813" s="47"/>
      <c r="BSM813" s="47"/>
      <c r="BSN813" s="47"/>
      <c r="BSO813" s="47"/>
      <c r="BSP813" s="47"/>
      <c r="BSQ813" s="47"/>
      <c r="BSR813" s="47"/>
      <c r="BSS813" s="47"/>
      <c r="BST813" s="47"/>
      <c r="BSU813" s="47"/>
      <c r="BSV813" s="47"/>
      <c r="BSW813" s="47"/>
      <c r="BSX813" s="47"/>
      <c r="BSY813" s="47"/>
      <c r="BSZ813" s="47"/>
      <c r="BTA813" s="47"/>
      <c r="BTB813" s="47"/>
      <c r="BTC813" s="47"/>
      <c r="BTD813" s="47"/>
      <c r="BTE813" s="47"/>
      <c r="BTF813" s="47"/>
      <c r="BTG813" s="47"/>
      <c r="BTH813" s="47"/>
      <c r="BTI813" s="47"/>
      <c r="BTJ813" s="47"/>
      <c r="BTK813" s="47"/>
      <c r="BTL813" s="47"/>
      <c r="BTM813" s="47"/>
      <c r="BTN813" s="47"/>
      <c r="BTO813" s="47"/>
      <c r="BTP813" s="47"/>
      <c r="BTQ813" s="47"/>
      <c r="BTR813" s="47"/>
      <c r="BTS813" s="47"/>
      <c r="BTT813" s="47"/>
      <c r="BTU813" s="47"/>
      <c r="BTV813" s="47"/>
      <c r="BTW813" s="47"/>
      <c r="BTX813" s="47"/>
      <c r="BTY813" s="47"/>
      <c r="BTZ813" s="47"/>
      <c r="BUA813" s="47"/>
      <c r="BUB813" s="47"/>
      <c r="BUC813" s="47"/>
      <c r="BUD813" s="47"/>
      <c r="BUE813" s="47"/>
      <c r="BUF813" s="47"/>
      <c r="BUG813" s="47"/>
      <c r="BUH813" s="47"/>
      <c r="BUI813" s="47"/>
      <c r="BUJ813" s="47"/>
      <c r="BUK813" s="47"/>
      <c r="BUL813" s="47"/>
      <c r="BUM813" s="47"/>
      <c r="BUN813" s="47"/>
      <c r="BUO813" s="47"/>
      <c r="BUP813" s="47"/>
      <c r="BUQ813" s="47"/>
      <c r="BUR813" s="47"/>
      <c r="BUS813" s="47"/>
      <c r="BUT813" s="47"/>
      <c r="BUU813" s="47"/>
      <c r="BUV813" s="47"/>
      <c r="BUW813" s="47"/>
      <c r="BUX813" s="47"/>
      <c r="BUY813" s="47"/>
      <c r="BUZ813" s="47"/>
      <c r="BVA813" s="47"/>
      <c r="BVB813" s="47"/>
      <c r="BVC813" s="47"/>
      <c r="BVD813" s="47"/>
      <c r="BVE813" s="47"/>
      <c r="BVF813" s="47"/>
      <c r="BVG813" s="47"/>
      <c r="BVH813" s="47"/>
      <c r="BVI813" s="47"/>
      <c r="BVJ813" s="47"/>
      <c r="BVK813" s="47"/>
      <c r="BVL813" s="47"/>
      <c r="BVM813" s="47"/>
      <c r="BVN813" s="47"/>
      <c r="BVO813" s="47"/>
      <c r="BVP813" s="47"/>
      <c r="BVQ813" s="47"/>
      <c r="BVR813" s="47"/>
      <c r="BVS813" s="47"/>
      <c r="BVT813" s="47"/>
      <c r="BVU813" s="47"/>
      <c r="BVV813" s="47"/>
      <c r="BVW813" s="47"/>
      <c r="BVX813" s="47"/>
      <c r="BVY813" s="47"/>
      <c r="BVZ813" s="47"/>
      <c r="BWA813" s="47"/>
      <c r="BWB813" s="47"/>
      <c r="BWC813" s="47"/>
      <c r="BWD813" s="47"/>
      <c r="BWE813" s="47"/>
      <c r="BWF813" s="47"/>
      <c r="BWG813" s="47"/>
      <c r="BWH813" s="47"/>
      <c r="BWI813" s="47"/>
      <c r="BWJ813" s="47"/>
      <c r="BWK813" s="47"/>
      <c r="BWL813" s="47"/>
      <c r="BWM813" s="47"/>
      <c r="BWN813" s="47"/>
      <c r="BWO813" s="47"/>
      <c r="BWP813" s="47"/>
      <c r="BWQ813" s="47"/>
      <c r="BWR813" s="47"/>
      <c r="BWS813" s="47"/>
      <c r="BWT813" s="47"/>
      <c r="BWU813" s="47"/>
      <c r="BWV813" s="47"/>
      <c r="BWW813" s="47"/>
      <c r="BWX813" s="47"/>
      <c r="BWY813" s="47"/>
      <c r="BWZ813" s="47"/>
      <c r="BXA813" s="47"/>
      <c r="BXB813" s="47"/>
      <c r="BXC813" s="47"/>
      <c r="BXD813" s="47"/>
      <c r="BXE813" s="47"/>
      <c r="BXF813" s="47"/>
      <c r="BXG813" s="47"/>
      <c r="BXH813" s="47"/>
      <c r="BXI813" s="47"/>
      <c r="BXJ813" s="47"/>
      <c r="BXK813" s="47"/>
      <c r="BXL813" s="47"/>
      <c r="BXM813" s="47"/>
      <c r="BXN813" s="47"/>
      <c r="BXO813" s="47"/>
      <c r="BXP813" s="47"/>
      <c r="BXQ813" s="47"/>
      <c r="BXR813" s="47"/>
      <c r="BXS813" s="47"/>
      <c r="BXT813" s="47"/>
      <c r="BXU813" s="47"/>
      <c r="BXV813" s="47"/>
      <c r="BXW813" s="47"/>
      <c r="BXX813" s="47"/>
      <c r="BXY813" s="47"/>
      <c r="BXZ813" s="47"/>
      <c r="BYA813" s="47"/>
      <c r="BYB813" s="47"/>
      <c r="BYC813" s="47"/>
      <c r="BYD813" s="47"/>
      <c r="BYE813" s="47"/>
      <c r="BYF813" s="47"/>
      <c r="BYG813" s="47"/>
      <c r="BYH813" s="47"/>
      <c r="BYI813" s="47"/>
      <c r="BYJ813" s="47"/>
      <c r="BYK813" s="47"/>
      <c r="BYL813" s="47"/>
      <c r="BYM813" s="47"/>
      <c r="BYN813" s="47"/>
      <c r="BYO813" s="47"/>
      <c r="BYP813" s="47"/>
      <c r="BYQ813" s="47"/>
      <c r="BYR813" s="47"/>
      <c r="BYS813" s="47"/>
      <c r="BYT813" s="47"/>
      <c r="BYU813" s="47"/>
      <c r="BYV813" s="47"/>
      <c r="BYW813" s="47"/>
      <c r="BYX813" s="47"/>
      <c r="BYY813" s="47"/>
      <c r="BYZ813" s="47"/>
      <c r="BZA813" s="47"/>
      <c r="BZB813" s="47"/>
      <c r="BZC813" s="47"/>
      <c r="BZD813" s="47"/>
      <c r="BZE813" s="47"/>
      <c r="BZF813" s="47"/>
      <c r="BZG813" s="47"/>
      <c r="BZH813" s="47"/>
      <c r="BZI813" s="47"/>
      <c r="BZJ813" s="47"/>
      <c r="BZK813" s="47"/>
      <c r="BZL813" s="47"/>
      <c r="BZM813" s="47"/>
      <c r="BZN813" s="47"/>
      <c r="BZO813" s="47"/>
      <c r="BZP813" s="47"/>
      <c r="BZQ813" s="47"/>
      <c r="BZR813" s="47"/>
      <c r="BZS813" s="47"/>
      <c r="BZT813" s="47"/>
      <c r="BZU813" s="47"/>
      <c r="BZV813" s="47"/>
      <c r="BZW813" s="47"/>
      <c r="BZX813" s="47"/>
      <c r="BZY813" s="47"/>
      <c r="BZZ813" s="47"/>
      <c r="CAA813" s="47"/>
      <c r="CAB813" s="47"/>
      <c r="CAC813" s="47"/>
      <c r="CAD813" s="47"/>
      <c r="CAE813" s="47"/>
      <c r="CAF813" s="47"/>
      <c r="CAG813" s="47"/>
      <c r="CAH813" s="47"/>
      <c r="CAI813" s="47"/>
      <c r="CAJ813" s="47"/>
      <c r="CAK813" s="47"/>
      <c r="CAL813" s="47"/>
      <c r="CAM813" s="47"/>
      <c r="CAN813" s="47"/>
      <c r="CAO813" s="47"/>
      <c r="CAP813" s="47"/>
      <c r="CAQ813" s="47"/>
      <c r="CAR813" s="47"/>
      <c r="CAS813" s="47"/>
      <c r="CAT813" s="47"/>
      <c r="CAU813" s="47"/>
      <c r="CAV813" s="47"/>
      <c r="CAW813" s="47"/>
      <c r="CAX813" s="47"/>
      <c r="CAY813" s="47"/>
      <c r="CAZ813" s="47"/>
      <c r="CBA813" s="47"/>
      <c r="CBB813" s="47"/>
      <c r="CBC813" s="47"/>
      <c r="CBD813" s="47"/>
      <c r="CBE813" s="47"/>
      <c r="CBF813" s="47"/>
      <c r="CBG813" s="47"/>
      <c r="CBH813" s="47"/>
      <c r="CBI813" s="47"/>
      <c r="CBJ813" s="47"/>
      <c r="CBK813" s="47"/>
      <c r="CBL813" s="47"/>
      <c r="CBM813" s="47"/>
      <c r="CBN813" s="47"/>
      <c r="CBO813" s="47"/>
      <c r="CBP813" s="47"/>
      <c r="CBQ813" s="47"/>
      <c r="CBR813" s="47"/>
      <c r="CBS813" s="47"/>
      <c r="CBT813" s="47"/>
      <c r="CBU813" s="47"/>
      <c r="CBV813" s="47"/>
      <c r="CBW813" s="47"/>
      <c r="CBX813" s="47"/>
      <c r="CBY813" s="47"/>
      <c r="CBZ813" s="47"/>
      <c r="CCA813" s="47"/>
      <c r="CCB813" s="47"/>
      <c r="CCC813" s="47"/>
      <c r="CCD813" s="47"/>
      <c r="CCE813" s="47"/>
      <c r="CCF813" s="47"/>
      <c r="CCG813" s="47"/>
      <c r="CCH813" s="47"/>
      <c r="CCI813" s="47"/>
      <c r="CCJ813" s="47"/>
      <c r="CCK813" s="47"/>
      <c r="CCL813" s="47"/>
      <c r="CCM813" s="47"/>
      <c r="CCN813" s="47"/>
      <c r="CCO813" s="47"/>
      <c r="CCP813" s="47"/>
      <c r="CCQ813" s="47"/>
      <c r="CCR813" s="47"/>
      <c r="CCS813" s="47"/>
      <c r="CCT813" s="47"/>
      <c r="CCU813" s="47"/>
      <c r="CCV813" s="47"/>
      <c r="CCW813" s="47"/>
      <c r="CCX813" s="47"/>
      <c r="CCY813" s="47"/>
      <c r="CCZ813" s="47"/>
      <c r="CDA813" s="47"/>
      <c r="CDB813" s="47"/>
      <c r="CDC813" s="47"/>
      <c r="CDD813" s="47"/>
      <c r="CDE813" s="47"/>
      <c r="CDF813" s="47"/>
      <c r="CDG813" s="47"/>
      <c r="CDH813" s="47"/>
      <c r="CDI813" s="47"/>
      <c r="CDJ813" s="47"/>
      <c r="CDK813" s="47"/>
      <c r="CDL813" s="47"/>
      <c r="CDM813" s="47"/>
      <c r="CDN813" s="47"/>
      <c r="CDO813" s="47"/>
      <c r="CDP813" s="47"/>
      <c r="CDQ813" s="47"/>
      <c r="CDR813" s="47"/>
      <c r="CDS813" s="47"/>
      <c r="CDT813" s="47"/>
      <c r="CDU813" s="47"/>
      <c r="CDV813" s="47"/>
      <c r="CDW813" s="47"/>
      <c r="CDX813" s="47"/>
      <c r="CDY813" s="47"/>
      <c r="CDZ813" s="47"/>
      <c r="CEA813" s="47"/>
      <c r="CEB813" s="47"/>
      <c r="CEC813" s="47"/>
      <c r="CED813" s="47"/>
      <c r="CEE813" s="47"/>
      <c r="CEF813" s="47"/>
      <c r="CEG813" s="47"/>
      <c r="CEH813" s="47"/>
      <c r="CEI813" s="47"/>
      <c r="CEJ813" s="47"/>
      <c r="CEK813" s="47"/>
      <c r="CEL813" s="47"/>
      <c r="CEM813" s="47"/>
      <c r="CEN813" s="47"/>
      <c r="CEO813" s="47"/>
      <c r="CEP813" s="47"/>
      <c r="CEQ813" s="47"/>
      <c r="CER813" s="47"/>
      <c r="CES813" s="47"/>
      <c r="CET813" s="47"/>
      <c r="CEU813" s="47"/>
      <c r="CEV813" s="47"/>
      <c r="CEW813" s="47"/>
      <c r="CEX813" s="47"/>
      <c r="CEY813" s="47"/>
      <c r="CEZ813" s="47"/>
      <c r="CFA813" s="47"/>
      <c r="CFB813" s="47"/>
      <c r="CFC813" s="47"/>
      <c r="CFD813" s="47"/>
      <c r="CFE813" s="47"/>
      <c r="CFF813" s="47"/>
      <c r="CFG813" s="47"/>
      <c r="CFH813" s="47"/>
      <c r="CFI813" s="47"/>
      <c r="CFJ813" s="47"/>
      <c r="CFK813" s="47"/>
      <c r="CFL813" s="47"/>
      <c r="CFM813" s="47"/>
      <c r="CFN813" s="47"/>
      <c r="CFO813" s="47"/>
      <c r="CFP813" s="47"/>
      <c r="CFQ813" s="47"/>
      <c r="CFR813" s="47"/>
      <c r="CFS813" s="47"/>
      <c r="CFT813" s="47"/>
      <c r="CFU813" s="47"/>
      <c r="CFV813" s="47"/>
      <c r="CFW813" s="47"/>
      <c r="CFX813" s="47"/>
      <c r="CFY813" s="47"/>
      <c r="CFZ813" s="47"/>
      <c r="CGA813" s="47"/>
      <c r="CGB813" s="47"/>
      <c r="CGC813" s="47"/>
      <c r="CGD813" s="47"/>
      <c r="CGE813" s="47"/>
      <c r="CGF813" s="47"/>
      <c r="CGG813" s="47"/>
      <c r="CGH813" s="47"/>
      <c r="CGI813" s="47"/>
      <c r="CGJ813" s="47"/>
      <c r="CGK813" s="47"/>
      <c r="CGL813" s="47"/>
      <c r="CGM813" s="47"/>
      <c r="CGN813" s="47"/>
      <c r="CGO813" s="47"/>
      <c r="CGP813" s="47"/>
      <c r="CGQ813" s="47"/>
      <c r="CGR813" s="47"/>
      <c r="CGS813" s="47"/>
      <c r="CGT813" s="47"/>
      <c r="CGU813" s="47"/>
      <c r="CGV813" s="47"/>
      <c r="CGW813" s="47"/>
      <c r="CGX813" s="47"/>
      <c r="CGY813" s="47"/>
      <c r="CGZ813" s="47"/>
      <c r="CHA813" s="47"/>
      <c r="CHB813" s="47"/>
      <c r="CHC813" s="47"/>
      <c r="CHD813" s="47"/>
      <c r="CHE813" s="47"/>
      <c r="CHF813" s="47"/>
      <c r="CHG813" s="47"/>
      <c r="CHH813" s="47"/>
      <c r="CHI813" s="47"/>
      <c r="CHJ813" s="47"/>
      <c r="CHK813" s="47"/>
      <c r="CHL813" s="47"/>
      <c r="CHM813" s="47"/>
      <c r="CHN813" s="47"/>
      <c r="CHO813" s="47"/>
      <c r="CHP813" s="47"/>
      <c r="CHQ813" s="47"/>
      <c r="CHR813" s="47"/>
      <c r="CHS813" s="47"/>
      <c r="CHT813" s="47"/>
      <c r="CHU813" s="47"/>
      <c r="CHV813" s="47"/>
      <c r="CHW813" s="47"/>
      <c r="CHX813" s="47"/>
      <c r="CHY813" s="47"/>
      <c r="CHZ813" s="47"/>
      <c r="CIA813" s="47"/>
      <c r="CIB813" s="47"/>
      <c r="CIC813" s="47"/>
      <c r="CID813" s="47"/>
      <c r="CIE813" s="47"/>
      <c r="CIF813" s="47"/>
      <c r="CIG813" s="47"/>
      <c r="CIH813" s="47"/>
      <c r="CII813" s="47"/>
      <c r="CIJ813" s="47"/>
      <c r="CIK813" s="47"/>
      <c r="CIL813" s="47"/>
      <c r="CIM813" s="47"/>
      <c r="CIN813" s="47"/>
      <c r="CIO813" s="47"/>
      <c r="CIP813" s="47"/>
      <c r="CIQ813" s="47"/>
      <c r="CIR813" s="47"/>
      <c r="CIS813" s="47"/>
      <c r="CIT813" s="47"/>
      <c r="CIU813" s="47"/>
      <c r="CIV813" s="47"/>
      <c r="CIW813" s="47"/>
      <c r="CIX813" s="47"/>
      <c r="CIY813" s="47"/>
      <c r="CIZ813" s="47"/>
      <c r="CJA813" s="47"/>
      <c r="CJB813" s="47"/>
      <c r="CJC813" s="47"/>
      <c r="CJD813" s="47"/>
      <c r="CJE813" s="47"/>
      <c r="CJF813" s="47"/>
      <c r="CJG813" s="47"/>
      <c r="CJH813" s="47"/>
      <c r="CJI813" s="47"/>
      <c r="CJJ813" s="47"/>
      <c r="CJK813" s="47"/>
      <c r="CJL813" s="47"/>
      <c r="CJM813" s="47"/>
      <c r="CJN813" s="47"/>
      <c r="CJO813" s="47"/>
      <c r="CJP813" s="47"/>
      <c r="CJQ813" s="47"/>
      <c r="CJR813" s="47"/>
      <c r="CJS813" s="47"/>
      <c r="CJT813" s="47"/>
      <c r="CJU813" s="47"/>
      <c r="CJV813" s="47"/>
      <c r="CJW813" s="47"/>
      <c r="CJX813" s="47"/>
      <c r="CJY813" s="47"/>
      <c r="CJZ813" s="47"/>
      <c r="CKA813" s="47"/>
      <c r="CKB813" s="47"/>
      <c r="CKC813" s="47"/>
      <c r="CKD813" s="47"/>
      <c r="CKE813" s="47"/>
      <c r="CKF813" s="47"/>
      <c r="CKG813" s="47"/>
      <c r="CKH813" s="47"/>
      <c r="CKI813" s="47"/>
      <c r="CKJ813" s="47"/>
      <c r="CKK813" s="47"/>
      <c r="CKL813" s="47"/>
      <c r="CKM813" s="47"/>
      <c r="CKN813" s="47"/>
      <c r="CKO813" s="47"/>
      <c r="CKP813" s="47"/>
      <c r="CKQ813" s="47"/>
      <c r="CKR813" s="47"/>
      <c r="CKS813" s="47"/>
      <c r="CKT813" s="47"/>
      <c r="CKU813" s="47"/>
      <c r="CKV813" s="47"/>
      <c r="CKW813" s="47"/>
      <c r="CKX813" s="47"/>
      <c r="CKY813" s="47"/>
      <c r="CKZ813" s="47"/>
      <c r="CLA813" s="47"/>
      <c r="CLB813" s="47"/>
      <c r="CLC813" s="47"/>
      <c r="CLD813" s="47"/>
      <c r="CLE813" s="47"/>
      <c r="CLF813" s="47"/>
      <c r="CLG813" s="47"/>
      <c r="CLH813" s="47"/>
      <c r="CLI813" s="47"/>
      <c r="CLJ813" s="47"/>
      <c r="CLK813" s="47"/>
      <c r="CLL813" s="47"/>
      <c r="CLM813" s="47"/>
      <c r="CLN813" s="47"/>
      <c r="CLO813" s="47"/>
      <c r="CLP813" s="47"/>
      <c r="CLQ813" s="47"/>
      <c r="CLR813" s="47"/>
      <c r="CLS813" s="47"/>
      <c r="CLT813" s="47"/>
      <c r="CLU813" s="47"/>
      <c r="CLV813" s="47"/>
      <c r="CLW813" s="47"/>
      <c r="CLX813" s="47"/>
      <c r="CLY813" s="47"/>
      <c r="CLZ813" s="47"/>
      <c r="CMA813" s="47"/>
      <c r="CMB813" s="47"/>
      <c r="CMC813" s="47"/>
      <c r="CMD813" s="47"/>
      <c r="CME813" s="47"/>
      <c r="CMF813" s="47"/>
      <c r="CMG813" s="47"/>
      <c r="CMH813" s="47"/>
      <c r="CMI813" s="47"/>
      <c r="CMJ813" s="47"/>
      <c r="CMK813" s="47"/>
      <c r="CML813" s="47"/>
      <c r="CMM813" s="47"/>
      <c r="CMN813" s="47"/>
      <c r="CMO813" s="47"/>
      <c r="CMP813" s="47"/>
      <c r="CMQ813" s="47"/>
      <c r="CMR813" s="47"/>
      <c r="CMS813" s="47"/>
      <c r="CMT813" s="47"/>
      <c r="CMU813" s="47"/>
      <c r="CMV813" s="47"/>
      <c r="CMW813" s="47"/>
      <c r="CMX813" s="47"/>
      <c r="CMY813" s="47"/>
      <c r="CMZ813" s="47"/>
      <c r="CNA813" s="47"/>
      <c r="CNB813" s="47"/>
      <c r="CNC813" s="47"/>
      <c r="CND813" s="47"/>
      <c r="CNE813" s="47"/>
      <c r="CNF813" s="47"/>
      <c r="CNG813" s="47"/>
      <c r="CNH813" s="47"/>
      <c r="CNI813" s="47"/>
      <c r="CNJ813" s="47"/>
      <c r="CNK813" s="47"/>
      <c r="CNL813" s="47"/>
      <c r="CNM813" s="47"/>
      <c r="CNN813" s="47"/>
      <c r="CNO813" s="47"/>
      <c r="CNP813" s="47"/>
      <c r="CNQ813" s="47"/>
      <c r="CNR813" s="47"/>
      <c r="CNS813" s="47"/>
      <c r="CNT813" s="47"/>
      <c r="CNU813" s="47"/>
      <c r="CNV813" s="47"/>
      <c r="CNW813" s="47"/>
      <c r="CNX813" s="47"/>
      <c r="CNY813" s="47"/>
      <c r="CNZ813" s="47"/>
      <c r="COA813" s="47"/>
      <c r="COB813" s="47"/>
      <c r="COC813" s="47"/>
      <c r="COD813" s="47"/>
      <c r="COE813" s="47"/>
      <c r="COF813" s="47"/>
      <c r="COG813" s="47"/>
      <c r="COH813" s="47"/>
      <c r="COI813" s="47"/>
      <c r="COJ813" s="47"/>
      <c r="COK813" s="47"/>
      <c r="COL813" s="47"/>
      <c r="COM813" s="47"/>
      <c r="CON813" s="47"/>
      <c r="COO813" s="47"/>
      <c r="COP813" s="47"/>
      <c r="COQ813" s="47"/>
      <c r="COR813" s="47"/>
      <c r="COS813" s="47"/>
      <c r="COT813" s="47"/>
      <c r="COU813" s="47"/>
      <c r="COV813" s="47"/>
      <c r="COW813" s="47"/>
      <c r="COX813" s="47"/>
      <c r="COY813" s="47"/>
      <c r="COZ813" s="47"/>
      <c r="CPA813" s="47"/>
      <c r="CPB813" s="47"/>
      <c r="CPC813" s="47"/>
      <c r="CPD813" s="47"/>
      <c r="CPE813" s="47"/>
      <c r="CPF813" s="47"/>
      <c r="CPG813" s="47"/>
      <c r="CPH813" s="47"/>
      <c r="CPI813" s="47"/>
      <c r="CPJ813" s="47"/>
      <c r="CPK813" s="47"/>
      <c r="CPL813" s="47"/>
      <c r="CPM813" s="47"/>
      <c r="CPN813" s="47"/>
      <c r="CPO813" s="47"/>
      <c r="CPP813" s="47"/>
      <c r="CPQ813" s="47"/>
      <c r="CPR813" s="47"/>
      <c r="CPS813" s="47"/>
      <c r="CPT813" s="47"/>
      <c r="CPU813" s="47"/>
      <c r="CPV813" s="47"/>
      <c r="CPW813" s="47"/>
      <c r="CPX813" s="47"/>
      <c r="CPY813" s="47"/>
      <c r="CPZ813" s="47"/>
      <c r="CQA813" s="47"/>
      <c r="CQB813" s="47"/>
      <c r="CQC813" s="47"/>
      <c r="CQD813" s="47"/>
      <c r="CQE813" s="47"/>
      <c r="CQF813" s="47"/>
      <c r="CQG813" s="47"/>
      <c r="CQH813" s="47"/>
      <c r="CQI813" s="47"/>
      <c r="CQJ813" s="47"/>
      <c r="CQK813" s="47"/>
      <c r="CQL813" s="47"/>
      <c r="CQM813" s="47"/>
      <c r="CQN813" s="47"/>
      <c r="CQO813" s="47"/>
      <c r="CQP813" s="47"/>
      <c r="CQQ813" s="47"/>
      <c r="CQR813" s="47"/>
      <c r="CQS813" s="47"/>
      <c r="CQT813" s="47"/>
      <c r="CQU813" s="47"/>
      <c r="CQV813" s="47"/>
      <c r="CQW813" s="47"/>
      <c r="CQX813" s="47"/>
      <c r="CQY813" s="47"/>
      <c r="CQZ813" s="47"/>
      <c r="CRA813" s="47"/>
      <c r="CRB813" s="47"/>
      <c r="CRC813" s="47"/>
      <c r="CRD813" s="47"/>
      <c r="CRE813" s="47"/>
      <c r="CRF813" s="47"/>
      <c r="CRG813" s="47"/>
      <c r="CRH813" s="47"/>
      <c r="CRI813" s="47"/>
      <c r="CRJ813" s="47"/>
      <c r="CRK813" s="47"/>
      <c r="CRL813" s="47"/>
      <c r="CRM813" s="47"/>
      <c r="CRN813" s="47"/>
      <c r="CRO813" s="47"/>
      <c r="CRP813" s="47"/>
      <c r="CRQ813" s="47"/>
      <c r="CRR813" s="47"/>
      <c r="CRS813" s="47"/>
      <c r="CRT813" s="47"/>
      <c r="CRU813" s="47"/>
      <c r="CRV813" s="47"/>
      <c r="CRW813" s="47"/>
      <c r="CRX813" s="47"/>
      <c r="CRY813" s="47"/>
      <c r="CRZ813" s="47"/>
      <c r="CSA813" s="47"/>
      <c r="CSB813" s="47"/>
      <c r="CSC813" s="47"/>
      <c r="CSD813" s="47"/>
      <c r="CSE813" s="47"/>
      <c r="CSF813" s="47"/>
      <c r="CSG813" s="47"/>
      <c r="CSH813" s="47"/>
      <c r="CSI813" s="47"/>
      <c r="CSJ813" s="47"/>
      <c r="CSK813" s="47"/>
      <c r="CSL813" s="47"/>
      <c r="CSM813" s="47"/>
      <c r="CSN813" s="47"/>
      <c r="CSO813" s="47"/>
      <c r="CSP813" s="47"/>
      <c r="CSQ813" s="47"/>
      <c r="CSR813" s="47"/>
      <c r="CSS813" s="47"/>
      <c r="CST813" s="47"/>
      <c r="CSU813" s="47"/>
      <c r="CSV813" s="47"/>
      <c r="CSW813" s="47"/>
      <c r="CSX813" s="47"/>
      <c r="CSY813" s="47"/>
      <c r="CSZ813" s="47"/>
      <c r="CTA813" s="47"/>
      <c r="CTB813" s="47"/>
      <c r="CTC813" s="47"/>
      <c r="CTD813" s="47"/>
      <c r="CTE813" s="47"/>
      <c r="CTF813" s="47"/>
      <c r="CTG813" s="47"/>
      <c r="CTH813" s="47"/>
      <c r="CTI813" s="47"/>
      <c r="CTJ813" s="47"/>
      <c r="CTK813" s="47"/>
      <c r="CTL813" s="47"/>
      <c r="CTM813" s="47"/>
      <c r="CTN813" s="47"/>
      <c r="CTO813" s="47"/>
      <c r="CTP813" s="47"/>
      <c r="CTQ813" s="47"/>
      <c r="CTR813" s="47"/>
      <c r="CTS813" s="47"/>
      <c r="CTT813" s="47"/>
      <c r="CTU813" s="47"/>
      <c r="CTV813" s="47"/>
      <c r="CTW813" s="47"/>
      <c r="CTX813" s="47"/>
      <c r="CTY813" s="47"/>
      <c r="CTZ813" s="47"/>
      <c r="CUA813" s="47"/>
      <c r="CUB813" s="47"/>
      <c r="CUC813" s="47"/>
      <c r="CUD813" s="47"/>
      <c r="CUE813" s="47"/>
      <c r="CUF813" s="47"/>
      <c r="CUG813" s="47"/>
      <c r="CUH813" s="47"/>
      <c r="CUI813" s="47"/>
      <c r="CUJ813" s="47"/>
      <c r="CUK813" s="47"/>
      <c r="CUL813" s="47"/>
      <c r="CUM813" s="47"/>
      <c r="CUN813" s="47"/>
      <c r="CUO813" s="47"/>
      <c r="CUP813" s="47"/>
      <c r="CUQ813" s="47"/>
      <c r="CUR813" s="47"/>
      <c r="CUS813" s="47"/>
      <c r="CUT813" s="47"/>
      <c r="CUU813" s="47"/>
      <c r="CUV813" s="47"/>
      <c r="CUW813" s="47"/>
      <c r="CUX813" s="47"/>
      <c r="CUY813" s="47"/>
      <c r="CUZ813" s="47"/>
      <c r="CVA813" s="47"/>
      <c r="CVB813" s="47"/>
      <c r="CVC813" s="47"/>
      <c r="CVD813" s="47"/>
      <c r="CVE813" s="47"/>
      <c r="CVF813" s="47"/>
      <c r="CVG813" s="47"/>
      <c r="CVH813" s="47"/>
      <c r="CVI813" s="47"/>
      <c r="CVJ813" s="47"/>
      <c r="CVK813" s="47"/>
      <c r="CVL813" s="47"/>
      <c r="CVM813" s="47"/>
      <c r="CVN813" s="47"/>
      <c r="CVO813" s="47"/>
      <c r="CVP813" s="47"/>
      <c r="CVQ813" s="47"/>
      <c r="CVR813" s="47"/>
      <c r="CVS813" s="47"/>
      <c r="CVT813" s="47"/>
      <c r="CVU813" s="47"/>
      <c r="CVV813" s="47"/>
      <c r="CVW813" s="47"/>
      <c r="CVX813" s="47"/>
      <c r="CVY813" s="47"/>
      <c r="CVZ813" s="47"/>
      <c r="CWA813" s="47"/>
      <c r="CWB813" s="47"/>
      <c r="CWC813" s="47"/>
      <c r="CWD813" s="47"/>
      <c r="CWE813" s="47"/>
      <c r="CWF813" s="47"/>
      <c r="CWG813" s="47"/>
      <c r="CWH813" s="47"/>
      <c r="CWI813" s="47"/>
      <c r="CWJ813" s="47"/>
      <c r="CWK813" s="47"/>
      <c r="CWL813" s="47"/>
      <c r="CWM813" s="47"/>
      <c r="CWN813" s="47"/>
      <c r="CWO813" s="47"/>
      <c r="CWP813" s="47"/>
      <c r="CWQ813" s="47"/>
      <c r="CWR813" s="47"/>
      <c r="CWS813" s="47"/>
      <c r="CWT813" s="47"/>
      <c r="CWU813" s="47"/>
      <c r="CWV813" s="47"/>
      <c r="CWW813" s="47"/>
      <c r="CWX813" s="47"/>
      <c r="CWY813" s="47"/>
      <c r="CWZ813" s="47"/>
      <c r="CXA813" s="47"/>
      <c r="CXB813" s="47"/>
      <c r="CXC813" s="47"/>
      <c r="CXD813" s="47"/>
      <c r="CXE813" s="47"/>
      <c r="CXF813" s="47"/>
      <c r="CXG813" s="47"/>
      <c r="CXH813" s="47"/>
      <c r="CXI813" s="47"/>
      <c r="CXJ813" s="47"/>
      <c r="CXK813" s="47"/>
      <c r="CXL813" s="47"/>
      <c r="CXM813" s="47"/>
      <c r="CXN813" s="47"/>
      <c r="CXO813" s="47"/>
      <c r="CXP813" s="47"/>
      <c r="CXQ813" s="47"/>
      <c r="CXR813" s="47"/>
      <c r="CXS813" s="47"/>
      <c r="CXT813" s="47"/>
      <c r="CXU813" s="47"/>
      <c r="CXV813" s="47"/>
      <c r="CXW813" s="47"/>
      <c r="CXX813" s="47"/>
      <c r="CXY813" s="47"/>
      <c r="CXZ813" s="47"/>
      <c r="CYA813" s="47"/>
      <c r="CYB813" s="47"/>
      <c r="CYC813" s="47"/>
      <c r="CYD813" s="47"/>
      <c r="CYE813" s="47"/>
      <c r="CYF813" s="47"/>
      <c r="CYG813" s="47"/>
      <c r="CYH813" s="47"/>
      <c r="CYI813" s="47"/>
      <c r="CYJ813" s="47"/>
      <c r="CYK813" s="47"/>
      <c r="CYL813" s="47"/>
      <c r="CYM813" s="47"/>
      <c r="CYN813" s="47"/>
      <c r="CYO813" s="47"/>
      <c r="CYP813" s="47"/>
      <c r="CYQ813" s="47"/>
      <c r="CYR813" s="47"/>
      <c r="CYS813" s="47"/>
      <c r="CYT813" s="47"/>
      <c r="CYU813" s="47"/>
      <c r="CYV813" s="47"/>
      <c r="CYW813" s="47"/>
      <c r="CYX813" s="47"/>
      <c r="CYY813" s="47"/>
      <c r="CYZ813" s="47"/>
      <c r="CZA813" s="47"/>
      <c r="CZB813" s="47"/>
      <c r="CZC813" s="47"/>
      <c r="CZD813" s="47"/>
      <c r="CZE813" s="47"/>
      <c r="CZF813" s="47"/>
      <c r="CZG813" s="47"/>
      <c r="CZH813" s="47"/>
      <c r="CZI813" s="47"/>
      <c r="CZJ813" s="47"/>
      <c r="CZK813" s="47"/>
      <c r="CZL813" s="47"/>
      <c r="CZM813" s="47"/>
      <c r="CZN813" s="47"/>
      <c r="CZO813" s="47"/>
      <c r="CZP813" s="47"/>
      <c r="CZQ813" s="47"/>
      <c r="CZR813" s="47"/>
      <c r="CZS813" s="47"/>
      <c r="CZT813" s="47"/>
      <c r="CZU813" s="47"/>
      <c r="CZV813" s="47"/>
      <c r="CZW813" s="47"/>
      <c r="CZX813" s="47"/>
      <c r="CZY813" s="47"/>
      <c r="CZZ813" s="47"/>
      <c r="DAA813" s="47"/>
      <c r="DAB813" s="47"/>
      <c r="DAC813" s="47"/>
      <c r="DAD813" s="47"/>
      <c r="DAE813" s="47"/>
      <c r="DAF813" s="47"/>
      <c r="DAG813" s="47"/>
      <c r="DAH813" s="47"/>
      <c r="DAI813" s="47"/>
      <c r="DAJ813" s="47"/>
      <c r="DAK813" s="47"/>
      <c r="DAL813" s="47"/>
      <c r="DAM813" s="47"/>
      <c r="DAN813" s="47"/>
      <c r="DAO813" s="47"/>
      <c r="DAP813" s="47"/>
      <c r="DAQ813" s="47"/>
      <c r="DAR813" s="47"/>
      <c r="DAS813" s="47"/>
      <c r="DAT813" s="47"/>
      <c r="DAU813" s="47"/>
      <c r="DAV813" s="47"/>
      <c r="DAW813" s="47"/>
      <c r="DAX813" s="47"/>
      <c r="DAY813" s="47"/>
      <c r="DAZ813" s="47"/>
      <c r="DBA813" s="47"/>
      <c r="DBB813" s="47"/>
      <c r="DBC813" s="47"/>
      <c r="DBD813" s="47"/>
      <c r="DBE813" s="47"/>
      <c r="DBF813" s="47"/>
      <c r="DBG813" s="47"/>
      <c r="DBH813" s="47"/>
      <c r="DBI813" s="47"/>
      <c r="DBJ813" s="47"/>
      <c r="DBK813" s="47"/>
      <c r="DBL813" s="47"/>
      <c r="DBM813" s="47"/>
      <c r="DBN813" s="47"/>
      <c r="DBO813" s="47"/>
      <c r="DBP813" s="47"/>
      <c r="DBQ813" s="47"/>
      <c r="DBR813" s="47"/>
      <c r="DBS813" s="47"/>
      <c r="DBT813" s="47"/>
      <c r="DBU813" s="47"/>
      <c r="DBV813" s="47"/>
      <c r="DBW813" s="47"/>
      <c r="DBX813" s="47"/>
      <c r="DBY813" s="47"/>
      <c r="DBZ813" s="47"/>
      <c r="DCA813" s="47"/>
      <c r="DCB813" s="47"/>
      <c r="DCC813" s="47"/>
      <c r="DCD813" s="47"/>
      <c r="DCE813" s="47"/>
      <c r="DCF813" s="47"/>
      <c r="DCG813" s="47"/>
      <c r="DCH813" s="47"/>
      <c r="DCI813" s="47"/>
      <c r="DCJ813" s="47"/>
      <c r="DCK813" s="47"/>
      <c r="DCL813" s="47"/>
      <c r="DCM813" s="47"/>
      <c r="DCN813" s="47"/>
      <c r="DCO813" s="47"/>
      <c r="DCP813" s="47"/>
      <c r="DCQ813" s="47"/>
      <c r="DCR813" s="47"/>
      <c r="DCS813" s="47"/>
      <c r="DCT813" s="47"/>
      <c r="DCU813" s="47"/>
      <c r="DCV813" s="47"/>
      <c r="DCW813" s="47"/>
      <c r="DCX813" s="47"/>
      <c r="DCY813" s="47"/>
      <c r="DCZ813" s="47"/>
      <c r="DDA813" s="47"/>
      <c r="DDB813" s="47"/>
      <c r="DDC813" s="47"/>
      <c r="DDD813" s="47"/>
      <c r="DDE813" s="47"/>
      <c r="DDF813" s="47"/>
      <c r="DDG813" s="47"/>
      <c r="DDH813" s="47"/>
      <c r="DDI813" s="47"/>
      <c r="DDJ813" s="47"/>
      <c r="DDK813" s="47"/>
      <c r="DDL813" s="47"/>
      <c r="DDM813" s="47"/>
      <c r="DDN813" s="47"/>
      <c r="DDO813" s="47"/>
      <c r="DDP813" s="47"/>
      <c r="DDQ813" s="47"/>
      <c r="DDR813" s="47"/>
      <c r="DDS813" s="47"/>
      <c r="DDT813" s="47"/>
      <c r="DDU813" s="47"/>
      <c r="DDV813" s="47"/>
      <c r="DDW813" s="47"/>
      <c r="DDX813" s="47"/>
      <c r="DDY813" s="47"/>
      <c r="DDZ813" s="47"/>
      <c r="DEA813" s="47"/>
      <c r="DEB813" s="47"/>
      <c r="DEC813" s="47"/>
      <c r="DED813" s="47"/>
      <c r="DEE813" s="47"/>
      <c r="DEF813" s="47"/>
      <c r="DEG813" s="47"/>
      <c r="DEH813" s="47"/>
      <c r="DEI813" s="47"/>
      <c r="DEJ813" s="47"/>
      <c r="DEK813" s="47"/>
      <c r="DEL813" s="47"/>
      <c r="DEM813" s="47"/>
      <c r="DEN813" s="47"/>
      <c r="DEO813" s="47"/>
      <c r="DEP813" s="47"/>
      <c r="DEQ813" s="47"/>
      <c r="DER813" s="47"/>
      <c r="DES813" s="47"/>
      <c r="DET813" s="47"/>
      <c r="DEU813" s="47"/>
      <c r="DEV813" s="47"/>
      <c r="DEW813" s="47"/>
      <c r="DEX813" s="47"/>
      <c r="DEY813" s="47"/>
      <c r="DEZ813" s="47"/>
      <c r="DFA813" s="47"/>
      <c r="DFB813" s="47"/>
      <c r="DFC813" s="47"/>
      <c r="DFD813" s="47"/>
      <c r="DFE813" s="47"/>
      <c r="DFF813" s="47"/>
      <c r="DFG813" s="47"/>
      <c r="DFH813" s="47"/>
      <c r="DFI813" s="47"/>
      <c r="DFJ813" s="47"/>
      <c r="DFK813" s="47"/>
      <c r="DFL813" s="47"/>
      <c r="DFM813" s="47"/>
      <c r="DFN813" s="47"/>
      <c r="DFO813" s="47"/>
      <c r="DFP813" s="47"/>
      <c r="DFQ813" s="47"/>
      <c r="DFR813" s="47"/>
      <c r="DFS813" s="47"/>
      <c r="DFT813" s="47"/>
      <c r="DFU813" s="47"/>
      <c r="DFV813" s="47"/>
      <c r="DFW813" s="47"/>
      <c r="DFX813" s="47"/>
      <c r="DFY813" s="47"/>
      <c r="DFZ813" s="47"/>
      <c r="DGA813" s="47"/>
      <c r="DGB813" s="47"/>
      <c r="DGC813" s="47"/>
      <c r="DGD813" s="47"/>
      <c r="DGE813" s="47"/>
      <c r="DGF813" s="47"/>
      <c r="DGG813" s="47"/>
      <c r="DGH813" s="47"/>
      <c r="DGI813" s="47"/>
      <c r="DGJ813" s="47"/>
      <c r="DGK813" s="47"/>
      <c r="DGL813" s="47"/>
      <c r="DGM813" s="47"/>
      <c r="DGN813" s="47"/>
      <c r="DGO813" s="47"/>
      <c r="DGP813" s="47"/>
      <c r="DGQ813" s="47"/>
      <c r="DGR813" s="47"/>
      <c r="DGS813" s="47"/>
      <c r="DGT813" s="47"/>
      <c r="DGU813" s="47"/>
      <c r="DGV813" s="47"/>
      <c r="DGW813" s="47"/>
      <c r="DGX813" s="47"/>
      <c r="DGY813" s="47"/>
      <c r="DGZ813" s="47"/>
      <c r="DHA813" s="47"/>
      <c r="DHB813" s="47"/>
      <c r="DHC813" s="47"/>
      <c r="DHD813" s="47"/>
      <c r="DHE813" s="47"/>
      <c r="DHF813" s="47"/>
      <c r="DHG813" s="47"/>
      <c r="DHH813" s="47"/>
      <c r="DHI813" s="47"/>
      <c r="DHJ813" s="47"/>
      <c r="DHK813" s="47"/>
      <c r="DHL813" s="47"/>
      <c r="DHM813" s="47"/>
      <c r="DHN813" s="47"/>
      <c r="DHO813" s="47"/>
      <c r="DHP813" s="47"/>
      <c r="DHQ813" s="47"/>
      <c r="DHR813" s="47"/>
      <c r="DHS813" s="47"/>
      <c r="DHT813" s="47"/>
      <c r="DHU813" s="47"/>
      <c r="DHV813" s="47"/>
      <c r="DHW813" s="47"/>
      <c r="DHX813" s="47"/>
      <c r="DHY813" s="47"/>
      <c r="DHZ813" s="47"/>
      <c r="DIA813" s="47"/>
      <c r="DIB813" s="47"/>
      <c r="DIC813" s="47"/>
      <c r="DID813" s="47"/>
      <c r="DIE813" s="47"/>
      <c r="DIF813" s="47"/>
      <c r="DIG813" s="47"/>
      <c r="DIH813" s="47"/>
      <c r="DII813" s="47"/>
      <c r="DIJ813" s="47"/>
      <c r="DIK813" s="47"/>
      <c r="DIL813" s="47"/>
      <c r="DIM813" s="47"/>
      <c r="DIN813" s="47"/>
      <c r="DIO813" s="47"/>
      <c r="DIP813" s="47"/>
      <c r="DIQ813" s="47"/>
      <c r="DIR813" s="47"/>
      <c r="DIS813" s="47"/>
      <c r="DIT813" s="47"/>
      <c r="DIU813" s="47"/>
      <c r="DIV813" s="47"/>
      <c r="DIW813" s="47"/>
      <c r="DIX813" s="47"/>
      <c r="DIY813" s="47"/>
      <c r="DIZ813" s="47"/>
      <c r="DJA813" s="47"/>
      <c r="DJB813" s="47"/>
      <c r="DJC813" s="47"/>
      <c r="DJD813" s="47"/>
      <c r="DJE813" s="47"/>
      <c r="DJF813" s="47"/>
      <c r="DJG813" s="47"/>
      <c r="DJH813" s="47"/>
      <c r="DJI813" s="47"/>
      <c r="DJJ813" s="47"/>
      <c r="DJK813" s="47"/>
      <c r="DJL813" s="47"/>
      <c r="DJM813" s="47"/>
      <c r="DJN813" s="47"/>
      <c r="DJO813" s="47"/>
      <c r="DJP813" s="47"/>
      <c r="DJQ813" s="47"/>
      <c r="DJR813" s="47"/>
      <c r="DJS813" s="47"/>
      <c r="DJT813" s="47"/>
      <c r="DJU813" s="47"/>
      <c r="DJV813" s="47"/>
      <c r="DJW813" s="47"/>
      <c r="DJX813" s="47"/>
      <c r="DJY813" s="47"/>
      <c r="DJZ813" s="47"/>
      <c r="DKA813" s="47"/>
      <c r="DKB813" s="47"/>
      <c r="DKC813" s="47"/>
      <c r="DKD813" s="47"/>
      <c r="DKE813" s="47"/>
      <c r="DKF813" s="47"/>
      <c r="DKG813" s="47"/>
      <c r="DKH813" s="47"/>
      <c r="DKI813" s="47"/>
      <c r="DKJ813" s="47"/>
      <c r="DKK813" s="47"/>
      <c r="DKL813" s="47"/>
      <c r="DKM813" s="47"/>
      <c r="DKN813" s="47"/>
      <c r="DKO813" s="47"/>
      <c r="DKP813" s="47"/>
      <c r="DKQ813" s="47"/>
      <c r="DKR813" s="47"/>
      <c r="DKS813" s="47"/>
      <c r="DKT813" s="47"/>
      <c r="DKU813" s="47"/>
      <c r="DKV813" s="47"/>
      <c r="DKW813" s="47"/>
      <c r="DKX813" s="47"/>
      <c r="DKY813" s="47"/>
      <c r="DKZ813" s="47"/>
      <c r="DLA813" s="47"/>
      <c r="DLB813" s="47"/>
      <c r="DLC813" s="47"/>
      <c r="DLD813" s="47"/>
      <c r="DLE813" s="47"/>
      <c r="DLF813" s="47"/>
      <c r="DLG813" s="47"/>
      <c r="DLH813" s="47"/>
      <c r="DLI813" s="47"/>
      <c r="DLJ813" s="47"/>
      <c r="DLK813" s="47"/>
      <c r="DLL813" s="47"/>
      <c r="DLM813" s="47"/>
      <c r="DLN813" s="47"/>
      <c r="DLO813" s="47"/>
      <c r="DLP813" s="47"/>
      <c r="DLQ813" s="47"/>
      <c r="DLR813" s="47"/>
      <c r="DLS813" s="47"/>
      <c r="DLT813" s="47"/>
      <c r="DLU813" s="47"/>
      <c r="DLV813" s="47"/>
      <c r="DLW813" s="47"/>
      <c r="DLX813" s="47"/>
      <c r="DLY813" s="47"/>
      <c r="DLZ813" s="47"/>
      <c r="DMA813" s="47"/>
      <c r="DMB813" s="47"/>
      <c r="DMC813" s="47"/>
      <c r="DMD813" s="47"/>
      <c r="DME813" s="47"/>
      <c r="DMF813" s="47"/>
      <c r="DMG813" s="47"/>
      <c r="DMH813" s="47"/>
      <c r="DMI813" s="47"/>
      <c r="DMJ813" s="47"/>
      <c r="DMK813" s="47"/>
      <c r="DML813" s="47"/>
      <c r="DMM813" s="47"/>
      <c r="DMN813" s="47"/>
      <c r="DMO813" s="47"/>
      <c r="DMP813" s="47"/>
      <c r="DMQ813" s="47"/>
      <c r="DMR813" s="47"/>
      <c r="DMS813" s="47"/>
      <c r="DMT813" s="47"/>
      <c r="DMU813" s="47"/>
      <c r="DMV813" s="47"/>
      <c r="DMW813" s="47"/>
      <c r="DMX813" s="47"/>
      <c r="DMY813" s="47"/>
      <c r="DMZ813" s="47"/>
      <c r="DNA813" s="47"/>
      <c r="DNB813" s="47"/>
      <c r="DNC813" s="47"/>
      <c r="DND813" s="47"/>
      <c r="DNE813" s="47"/>
      <c r="DNF813" s="47"/>
      <c r="DNG813" s="47"/>
      <c r="DNH813" s="47"/>
      <c r="DNI813" s="47"/>
      <c r="DNJ813" s="47"/>
      <c r="DNK813" s="47"/>
      <c r="DNL813" s="47"/>
      <c r="DNM813" s="47"/>
      <c r="DNN813" s="47"/>
      <c r="DNO813" s="47"/>
      <c r="DNP813" s="47"/>
      <c r="DNQ813" s="47"/>
      <c r="DNR813" s="47"/>
      <c r="DNS813" s="47"/>
      <c r="DNT813" s="47"/>
      <c r="DNU813" s="47"/>
      <c r="DNV813" s="47"/>
      <c r="DNW813" s="47"/>
      <c r="DNX813" s="47"/>
      <c r="DNY813" s="47"/>
      <c r="DNZ813" s="47"/>
      <c r="DOA813" s="47"/>
      <c r="DOB813" s="47"/>
      <c r="DOC813" s="47"/>
      <c r="DOD813" s="47"/>
      <c r="DOE813" s="47"/>
      <c r="DOF813" s="47"/>
      <c r="DOG813" s="47"/>
      <c r="DOH813" s="47"/>
      <c r="DOI813" s="47"/>
      <c r="DOJ813" s="47"/>
      <c r="DOK813" s="47"/>
      <c r="DOL813" s="47"/>
      <c r="DOM813" s="47"/>
      <c r="DON813" s="47"/>
      <c r="DOO813" s="47"/>
      <c r="DOP813" s="47"/>
      <c r="DOQ813" s="47"/>
      <c r="DOR813" s="47"/>
      <c r="DOS813" s="47"/>
      <c r="DOT813" s="47"/>
      <c r="DOU813" s="47"/>
      <c r="DOV813" s="47"/>
      <c r="DOW813" s="47"/>
      <c r="DOX813" s="47"/>
      <c r="DOY813" s="47"/>
      <c r="DOZ813" s="47"/>
      <c r="DPA813" s="47"/>
      <c r="DPB813" s="47"/>
      <c r="DPC813" s="47"/>
      <c r="DPD813" s="47"/>
      <c r="DPE813" s="47"/>
      <c r="DPF813" s="47"/>
      <c r="DPG813" s="47"/>
      <c r="DPH813" s="47"/>
      <c r="DPI813" s="47"/>
      <c r="DPJ813" s="47"/>
      <c r="DPK813" s="47"/>
      <c r="DPL813" s="47"/>
      <c r="DPM813" s="47"/>
      <c r="DPN813" s="47"/>
      <c r="DPO813" s="47"/>
      <c r="DPP813" s="47"/>
      <c r="DPQ813" s="47"/>
      <c r="DPR813" s="47"/>
      <c r="DPS813" s="47"/>
      <c r="DPT813" s="47"/>
      <c r="DPU813" s="47"/>
      <c r="DPV813" s="47"/>
      <c r="DPW813" s="47"/>
      <c r="DPX813" s="47"/>
      <c r="DPY813" s="47"/>
      <c r="DPZ813" s="47"/>
      <c r="DQA813" s="47"/>
      <c r="DQB813" s="47"/>
      <c r="DQC813" s="47"/>
      <c r="DQD813" s="47"/>
      <c r="DQE813" s="47"/>
      <c r="DQF813" s="47"/>
      <c r="DQG813" s="47"/>
      <c r="DQH813" s="47"/>
      <c r="DQI813" s="47"/>
      <c r="DQJ813" s="47"/>
      <c r="DQK813" s="47"/>
      <c r="DQL813" s="47"/>
      <c r="DQM813" s="47"/>
      <c r="DQN813" s="47"/>
      <c r="DQO813" s="47"/>
      <c r="DQP813" s="47"/>
      <c r="DQQ813" s="47"/>
      <c r="DQR813" s="47"/>
      <c r="DQS813" s="47"/>
      <c r="DQT813" s="47"/>
      <c r="DQU813" s="47"/>
      <c r="DQV813" s="47"/>
      <c r="DQW813" s="47"/>
      <c r="DQX813" s="47"/>
      <c r="DQY813" s="47"/>
      <c r="DQZ813" s="47"/>
      <c r="DRA813" s="47"/>
      <c r="DRB813" s="47"/>
      <c r="DRC813" s="47"/>
      <c r="DRD813" s="47"/>
      <c r="DRE813" s="47"/>
      <c r="DRF813" s="47"/>
      <c r="DRG813" s="47"/>
      <c r="DRH813" s="47"/>
      <c r="DRI813" s="47"/>
      <c r="DRJ813" s="47"/>
      <c r="DRK813" s="47"/>
      <c r="DRL813" s="47"/>
      <c r="DRM813" s="47"/>
      <c r="DRN813" s="47"/>
      <c r="DRO813" s="47"/>
      <c r="DRP813" s="47"/>
      <c r="DRQ813" s="47"/>
      <c r="DRR813" s="47"/>
      <c r="DRS813" s="47"/>
      <c r="DRT813" s="47"/>
      <c r="DRU813" s="47"/>
      <c r="DRV813" s="47"/>
      <c r="DRW813" s="47"/>
      <c r="DRX813" s="47"/>
      <c r="DRY813" s="47"/>
      <c r="DRZ813" s="47"/>
      <c r="DSA813" s="47"/>
      <c r="DSB813" s="47"/>
      <c r="DSC813" s="47"/>
      <c r="DSD813" s="47"/>
      <c r="DSE813" s="47"/>
      <c r="DSF813" s="47"/>
      <c r="DSG813" s="47"/>
      <c r="DSH813" s="47"/>
      <c r="DSI813" s="47"/>
      <c r="DSJ813" s="47"/>
      <c r="DSK813" s="47"/>
      <c r="DSL813" s="47"/>
      <c r="DSM813" s="47"/>
      <c r="DSN813" s="47"/>
      <c r="DSO813" s="47"/>
      <c r="DSP813" s="47"/>
      <c r="DSQ813" s="47"/>
      <c r="DSR813" s="47"/>
      <c r="DSS813" s="47"/>
      <c r="DST813" s="47"/>
      <c r="DSU813" s="47"/>
      <c r="DSV813" s="47"/>
      <c r="DSW813" s="47"/>
      <c r="DSX813" s="47"/>
      <c r="DSY813" s="47"/>
      <c r="DSZ813" s="47"/>
      <c r="DTA813" s="47"/>
      <c r="DTB813" s="47"/>
      <c r="DTC813" s="47"/>
      <c r="DTD813" s="47"/>
      <c r="DTE813" s="47"/>
      <c r="DTF813" s="47"/>
      <c r="DTG813" s="47"/>
      <c r="DTH813" s="47"/>
      <c r="DTI813" s="47"/>
      <c r="DTJ813" s="47"/>
      <c r="DTK813" s="47"/>
      <c r="DTL813" s="47"/>
      <c r="DTM813" s="47"/>
      <c r="DTN813" s="47"/>
      <c r="DTO813" s="47"/>
      <c r="DTP813" s="47"/>
      <c r="DTQ813" s="47"/>
      <c r="DTR813" s="47"/>
      <c r="DTS813" s="47"/>
      <c r="DTT813" s="47"/>
      <c r="DTU813" s="47"/>
      <c r="DTV813" s="47"/>
      <c r="DTW813" s="47"/>
      <c r="DTX813" s="47"/>
      <c r="DTY813" s="47"/>
      <c r="DTZ813" s="47"/>
      <c r="DUA813" s="47"/>
      <c r="DUB813" s="47"/>
      <c r="DUC813" s="47"/>
      <c r="DUD813" s="47"/>
      <c r="DUE813" s="47"/>
      <c r="DUF813" s="47"/>
      <c r="DUG813" s="47"/>
      <c r="DUH813" s="47"/>
      <c r="DUI813" s="47"/>
      <c r="DUJ813" s="47"/>
      <c r="DUK813" s="47"/>
      <c r="DUL813" s="47"/>
      <c r="DUM813" s="47"/>
      <c r="DUN813" s="47"/>
      <c r="DUO813" s="47"/>
      <c r="DUP813" s="47"/>
      <c r="DUQ813" s="47"/>
      <c r="DUR813" s="47"/>
      <c r="DUS813" s="47"/>
      <c r="DUT813" s="47"/>
      <c r="DUU813" s="47"/>
      <c r="DUV813" s="47"/>
      <c r="DUW813" s="47"/>
      <c r="DUX813" s="47"/>
      <c r="DUY813" s="47"/>
      <c r="DUZ813" s="47"/>
      <c r="DVA813" s="47"/>
      <c r="DVB813" s="47"/>
      <c r="DVC813" s="47"/>
      <c r="DVD813" s="47"/>
      <c r="DVE813" s="47"/>
      <c r="DVF813" s="47"/>
      <c r="DVG813" s="47"/>
      <c r="DVH813" s="47"/>
      <c r="DVI813" s="47"/>
      <c r="DVJ813" s="47"/>
      <c r="DVK813" s="47"/>
      <c r="DVL813" s="47"/>
      <c r="DVM813" s="47"/>
      <c r="DVN813" s="47"/>
      <c r="DVO813" s="47"/>
      <c r="DVP813" s="47"/>
      <c r="DVQ813" s="47"/>
      <c r="DVR813" s="47"/>
      <c r="DVS813" s="47"/>
      <c r="DVT813" s="47"/>
      <c r="DVU813" s="47"/>
      <c r="DVV813" s="47"/>
      <c r="DVW813" s="47"/>
      <c r="DVX813" s="47"/>
      <c r="DVY813" s="47"/>
      <c r="DVZ813" s="47"/>
      <c r="DWA813" s="47"/>
      <c r="DWB813" s="47"/>
      <c r="DWC813" s="47"/>
      <c r="DWD813" s="47"/>
      <c r="DWE813" s="47"/>
      <c r="DWF813" s="47"/>
      <c r="DWG813" s="47"/>
      <c r="DWH813" s="47"/>
      <c r="DWI813" s="47"/>
      <c r="DWJ813" s="47"/>
      <c r="DWK813" s="47"/>
      <c r="DWL813" s="47"/>
      <c r="DWM813" s="47"/>
      <c r="DWN813" s="47"/>
      <c r="DWO813" s="47"/>
      <c r="DWP813" s="47"/>
      <c r="DWQ813" s="47"/>
      <c r="DWR813" s="47"/>
      <c r="DWS813" s="47"/>
      <c r="DWT813" s="47"/>
      <c r="DWU813" s="47"/>
      <c r="DWV813" s="47"/>
      <c r="DWW813" s="47"/>
      <c r="DWX813" s="47"/>
      <c r="DWY813" s="47"/>
      <c r="DWZ813" s="47"/>
      <c r="DXA813" s="47"/>
      <c r="DXB813" s="47"/>
      <c r="DXC813" s="47"/>
      <c r="DXD813" s="47"/>
      <c r="DXE813" s="47"/>
      <c r="DXF813" s="47"/>
      <c r="DXG813" s="47"/>
      <c r="DXH813" s="47"/>
      <c r="DXI813" s="47"/>
      <c r="DXJ813" s="47"/>
      <c r="DXK813" s="47"/>
      <c r="DXL813" s="47"/>
      <c r="DXM813" s="47"/>
      <c r="DXN813" s="47"/>
      <c r="DXO813" s="47"/>
      <c r="DXP813" s="47"/>
      <c r="DXQ813" s="47"/>
      <c r="DXR813" s="47"/>
      <c r="DXS813" s="47"/>
      <c r="DXT813" s="47"/>
      <c r="DXU813" s="47"/>
      <c r="DXV813" s="47"/>
      <c r="DXW813" s="47"/>
      <c r="DXX813" s="47"/>
      <c r="DXY813" s="47"/>
      <c r="DXZ813" s="47"/>
      <c r="DYA813" s="47"/>
      <c r="DYB813" s="47"/>
      <c r="DYC813" s="47"/>
      <c r="DYD813" s="47"/>
      <c r="DYE813" s="47"/>
      <c r="DYF813" s="47"/>
      <c r="DYG813" s="47"/>
      <c r="DYH813" s="47"/>
      <c r="DYI813" s="47"/>
      <c r="DYJ813" s="47"/>
      <c r="DYK813" s="47"/>
      <c r="DYL813" s="47"/>
      <c r="DYM813" s="47"/>
      <c r="DYN813" s="47"/>
      <c r="DYO813" s="47"/>
      <c r="DYP813" s="47"/>
      <c r="DYQ813" s="47"/>
      <c r="DYR813" s="47"/>
      <c r="DYS813" s="47"/>
      <c r="DYT813" s="47"/>
      <c r="DYU813" s="47"/>
      <c r="DYV813" s="47"/>
      <c r="DYW813" s="47"/>
      <c r="DYX813" s="47"/>
      <c r="DYY813" s="47"/>
      <c r="DYZ813" s="47"/>
      <c r="DZA813" s="47"/>
      <c r="DZB813" s="47"/>
      <c r="DZC813" s="47"/>
      <c r="DZD813" s="47"/>
      <c r="DZE813" s="47"/>
      <c r="DZF813" s="47"/>
      <c r="DZG813" s="47"/>
      <c r="DZH813" s="47"/>
      <c r="DZI813" s="47"/>
      <c r="DZJ813" s="47"/>
      <c r="DZK813" s="47"/>
      <c r="DZL813" s="47"/>
      <c r="DZM813" s="47"/>
      <c r="DZN813" s="47"/>
      <c r="DZO813" s="47"/>
      <c r="DZP813" s="47"/>
      <c r="DZQ813" s="47"/>
      <c r="DZR813" s="47"/>
      <c r="DZS813" s="47"/>
      <c r="DZT813" s="47"/>
      <c r="DZU813" s="47"/>
      <c r="DZV813" s="47"/>
      <c r="DZW813" s="47"/>
      <c r="DZX813" s="47"/>
      <c r="DZY813" s="47"/>
      <c r="DZZ813" s="47"/>
      <c r="EAA813" s="47"/>
      <c r="EAB813" s="47"/>
      <c r="EAC813" s="47"/>
      <c r="EAD813" s="47"/>
      <c r="EAE813" s="47"/>
      <c r="EAF813" s="47"/>
      <c r="EAG813" s="47"/>
      <c r="EAH813" s="47"/>
      <c r="EAI813" s="47"/>
      <c r="EAJ813" s="47"/>
      <c r="EAK813" s="47"/>
      <c r="EAL813" s="47"/>
      <c r="EAM813" s="47"/>
      <c r="EAN813" s="47"/>
      <c r="EAO813" s="47"/>
      <c r="EAP813" s="47"/>
      <c r="EAQ813" s="47"/>
      <c r="EAR813" s="47"/>
      <c r="EAS813" s="47"/>
      <c r="EAT813" s="47"/>
      <c r="EAU813" s="47"/>
      <c r="EAV813" s="47"/>
      <c r="EAW813" s="47"/>
      <c r="EAX813" s="47"/>
      <c r="EAY813" s="47"/>
      <c r="EAZ813" s="47"/>
      <c r="EBA813" s="47"/>
      <c r="EBB813" s="47"/>
      <c r="EBC813" s="47"/>
      <c r="EBD813" s="47"/>
      <c r="EBE813" s="47"/>
      <c r="EBF813" s="47"/>
      <c r="EBG813" s="47"/>
      <c r="EBH813" s="47"/>
      <c r="EBI813" s="47"/>
      <c r="EBJ813" s="47"/>
      <c r="EBK813" s="47"/>
      <c r="EBL813" s="47"/>
      <c r="EBM813" s="47"/>
      <c r="EBN813" s="47"/>
      <c r="EBO813" s="47"/>
      <c r="EBP813" s="47"/>
      <c r="EBQ813" s="47"/>
      <c r="EBR813" s="47"/>
      <c r="EBS813" s="47"/>
      <c r="EBT813" s="47"/>
      <c r="EBU813" s="47"/>
      <c r="EBV813" s="47"/>
      <c r="EBW813" s="47"/>
      <c r="EBX813" s="47"/>
      <c r="EBY813" s="47"/>
      <c r="EBZ813" s="47"/>
      <c r="ECA813" s="47"/>
      <c r="ECB813" s="47"/>
      <c r="ECC813" s="47"/>
      <c r="ECD813" s="47"/>
      <c r="ECE813" s="47"/>
      <c r="ECF813" s="47"/>
      <c r="ECG813" s="47"/>
      <c r="ECH813" s="47"/>
      <c r="ECI813" s="47"/>
      <c r="ECJ813" s="47"/>
      <c r="ECK813" s="47"/>
      <c r="ECL813" s="47"/>
      <c r="ECM813" s="47"/>
      <c r="ECN813" s="47"/>
      <c r="ECO813" s="47"/>
      <c r="ECP813" s="47"/>
      <c r="ECQ813" s="47"/>
      <c r="ECR813" s="47"/>
      <c r="ECS813" s="47"/>
      <c r="ECT813" s="47"/>
      <c r="ECU813" s="47"/>
      <c r="ECV813" s="47"/>
      <c r="ECW813" s="47"/>
      <c r="ECX813" s="47"/>
      <c r="ECY813" s="47"/>
      <c r="ECZ813" s="47"/>
      <c r="EDA813" s="47"/>
      <c r="EDB813" s="47"/>
      <c r="EDC813" s="47"/>
      <c r="EDD813" s="47"/>
      <c r="EDE813" s="47"/>
      <c r="EDF813" s="47"/>
      <c r="EDG813" s="47"/>
      <c r="EDH813" s="47"/>
      <c r="EDI813" s="47"/>
      <c r="EDJ813" s="47"/>
      <c r="EDK813" s="47"/>
      <c r="EDL813" s="47"/>
      <c r="EDM813" s="47"/>
      <c r="EDN813" s="47"/>
      <c r="EDO813" s="47"/>
      <c r="EDP813" s="47"/>
      <c r="EDQ813" s="47"/>
      <c r="EDR813" s="47"/>
      <c r="EDS813" s="47"/>
      <c r="EDT813" s="47"/>
      <c r="EDU813" s="47"/>
      <c r="EDV813" s="47"/>
      <c r="EDW813" s="47"/>
      <c r="EDX813" s="47"/>
      <c r="EDY813" s="47"/>
      <c r="EDZ813" s="47"/>
      <c r="EEA813" s="47"/>
      <c r="EEB813" s="47"/>
      <c r="EEC813" s="47"/>
      <c r="EED813" s="47"/>
      <c r="EEE813" s="47"/>
      <c r="EEF813" s="47"/>
      <c r="EEG813" s="47"/>
      <c r="EEH813" s="47"/>
      <c r="EEI813" s="47"/>
      <c r="EEJ813" s="47"/>
      <c r="EEK813" s="47"/>
      <c r="EEL813" s="47"/>
      <c r="EEM813" s="47"/>
      <c r="EEN813" s="47"/>
      <c r="EEO813" s="47"/>
      <c r="EEP813" s="47"/>
      <c r="EEQ813" s="47"/>
      <c r="EER813" s="47"/>
      <c r="EES813" s="47"/>
      <c r="EET813" s="47"/>
      <c r="EEU813" s="47"/>
      <c r="EEV813" s="47"/>
      <c r="EEW813" s="47"/>
      <c r="EEX813" s="47"/>
      <c r="EEY813" s="47"/>
      <c r="EEZ813" s="47"/>
      <c r="EFA813" s="47"/>
      <c r="EFB813" s="47"/>
      <c r="EFC813" s="47"/>
      <c r="EFD813" s="47"/>
      <c r="EFE813" s="47"/>
      <c r="EFF813" s="47"/>
      <c r="EFG813" s="47"/>
      <c r="EFH813" s="47"/>
      <c r="EFI813" s="47"/>
      <c r="EFJ813" s="47"/>
      <c r="EFK813" s="47"/>
      <c r="EFL813" s="47"/>
      <c r="EFM813" s="47"/>
      <c r="EFN813" s="47"/>
      <c r="EFO813" s="47"/>
      <c r="EFP813" s="47"/>
      <c r="EFQ813" s="47"/>
      <c r="EFR813" s="47"/>
      <c r="EFS813" s="47"/>
      <c r="EFT813" s="47"/>
      <c r="EFU813" s="47"/>
      <c r="EFV813" s="47"/>
      <c r="EFW813" s="47"/>
      <c r="EFX813" s="47"/>
      <c r="EFY813" s="47"/>
      <c r="EFZ813" s="47"/>
      <c r="EGA813" s="47"/>
      <c r="EGB813" s="47"/>
      <c r="EGC813" s="47"/>
      <c r="EGD813" s="47"/>
      <c r="EGE813" s="47"/>
      <c r="EGF813" s="47"/>
      <c r="EGG813" s="47"/>
      <c r="EGH813" s="47"/>
      <c r="EGI813" s="47"/>
      <c r="EGJ813" s="47"/>
      <c r="EGK813" s="47"/>
      <c r="EGL813" s="47"/>
      <c r="EGM813" s="47"/>
      <c r="EGN813" s="47"/>
      <c r="EGO813" s="47"/>
      <c r="EGP813" s="47"/>
      <c r="EGQ813" s="47"/>
      <c r="EGR813" s="47"/>
      <c r="EGS813" s="47"/>
      <c r="EGT813" s="47"/>
      <c r="EGU813" s="47"/>
      <c r="EGV813" s="47"/>
      <c r="EGW813" s="47"/>
      <c r="EGX813" s="47"/>
      <c r="EGY813" s="47"/>
      <c r="EGZ813" s="47"/>
      <c r="EHA813" s="47"/>
      <c r="EHB813" s="47"/>
      <c r="EHC813" s="47"/>
      <c r="EHD813" s="47"/>
      <c r="EHE813" s="47"/>
      <c r="EHF813" s="47"/>
      <c r="EHG813" s="47"/>
      <c r="EHH813" s="47"/>
      <c r="EHI813" s="47"/>
      <c r="EHJ813" s="47"/>
      <c r="EHK813" s="47"/>
      <c r="EHL813" s="47"/>
      <c r="EHM813" s="47"/>
      <c r="EHN813" s="47"/>
      <c r="EHO813" s="47"/>
      <c r="EHP813" s="47"/>
      <c r="EHQ813" s="47"/>
      <c r="EHR813" s="47"/>
      <c r="EHS813" s="47"/>
      <c r="EHT813" s="47"/>
      <c r="EHU813" s="47"/>
      <c r="EHV813" s="47"/>
      <c r="EHW813" s="47"/>
      <c r="EHX813" s="47"/>
      <c r="EHY813" s="47"/>
      <c r="EHZ813" s="47"/>
      <c r="EIA813" s="47"/>
      <c r="EIB813" s="47"/>
      <c r="EIC813" s="47"/>
      <c r="EID813" s="47"/>
      <c r="EIE813" s="47"/>
      <c r="EIF813" s="47"/>
      <c r="EIG813" s="47"/>
      <c r="EIH813" s="47"/>
      <c r="EII813" s="47"/>
      <c r="EIJ813" s="47"/>
      <c r="EIK813" s="47"/>
      <c r="EIL813" s="47"/>
      <c r="EIM813" s="47"/>
      <c r="EIN813" s="47"/>
      <c r="EIO813" s="47"/>
      <c r="EIP813" s="47"/>
      <c r="EIQ813" s="47"/>
      <c r="EIR813" s="47"/>
      <c r="EIS813" s="47"/>
      <c r="EIT813" s="47"/>
      <c r="EIU813" s="47"/>
      <c r="EIV813" s="47"/>
      <c r="EIW813" s="47"/>
      <c r="EIX813" s="47"/>
      <c r="EIY813" s="47"/>
      <c r="EIZ813" s="47"/>
      <c r="EJA813" s="47"/>
      <c r="EJB813" s="47"/>
      <c r="EJC813" s="47"/>
      <c r="EJD813" s="47"/>
      <c r="EJE813" s="47"/>
      <c r="EJF813" s="47"/>
      <c r="EJG813" s="47"/>
      <c r="EJH813" s="47"/>
      <c r="EJI813" s="47"/>
      <c r="EJJ813" s="47"/>
      <c r="EJK813" s="47"/>
      <c r="EJL813" s="47"/>
      <c r="EJM813" s="47"/>
      <c r="EJN813" s="47"/>
      <c r="EJO813" s="47"/>
      <c r="EJP813" s="47"/>
      <c r="EJQ813" s="47"/>
      <c r="EJR813" s="47"/>
      <c r="EJS813" s="47"/>
      <c r="EJT813" s="47"/>
      <c r="EJU813" s="47"/>
      <c r="EJV813" s="47"/>
      <c r="EJW813" s="47"/>
      <c r="EJX813" s="47"/>
      <c r="EJY813" s="47"/>
      <c r="EJZ813" s="47"/>
      <c r="EKA813" s="47"/>
      <c r="EKB813" s="47"/>
      <c r="EKC813" s="47"/>
      <c r="EKD813" s="47"/>
      <c r="EKE813" s="47"/>
      <c r="EKF813" s="47"/>
      <c r="EKG813" s="47"/>
      <c r="EKH813" s="47"/>
      <c r="EKI813" s="47"/>
      <c r="EKJ813" s="47"/>
      <c r="EKK813" s="47"/>
      <c r="EKL813" s="47"/>
      <c r="EKM813" s="47"/>
      <c r="EKN813" s="47"/>
      <c r="EKO813" s="47"/>
      <c r="EKP813" s="47"/>
      <c r="EKQ813" s="47"/>
      <c r="EKR813" s="47"/>
      <c r="EKS813" s="47"/>
      <c r="EKT813" s="47"/>
      <c r="EKU813" s="47"/>
      <c r="EKV813" s="47"/>
      <c r="EKW813" s="47"/>
      <c r="EKX813" s="47"/>
      <c r="EKY813" s="47"/>
      <c r="EKZ813" s="47"/>
      <c r="ELA813" s="47"/>
      <c r="ELB813" s="47"/>
      <c r="ELC813" s="47"/>
      <c r="ELD813" s="47"/>
      <c r="ELE813" s="47"/>
      <c r="ELF813" s="47"/>
      <c r="ELG813" s="47"/>
      <c r="ELH813" s="47"/>
      <c r="ELI813" s="47"/>
      <c r="ELJ813" s="47"/>
      <c r="ELK813" s="47"/>
      <c r="ELL813" s="47"/>
      <c r="ELM813" s="47"/>
      <c r="ELN813" s="47"/>
      <c r="ELO813" s="47"/>
      <c r="ELP813" s="47"/>
      <c r="ELQ813" s="47"/>
      <c r="ELR813" s="47"/>
      <c r="ELS813" s="47"/>
      <c r="ELT813" s="47"/>
      <c r="ELU813" s="47"/>
      <c r="ELV813" s="47"/>
      <c r="ELW813" s="47"/>
      <c r="ELX813" s="47"/>
      <c r="ELY813" s="47"/>
      <c r="ELZ813" s="47"/>
      <c r="EMA813" s="47"/>
      <c r="EMB813" s="47"/>
      <c r="EMC813" s="47"/>
      <c r="EMD813" s="47"/>
      <c r="EME813" s="47"/>
      <c r="EMF813" s="47"/>
      <c r="EMG813" s="47"/>
      <c r="EMH813" s="47"/>
      <c r="EMI813" s="47"/>
      <c r="EMJ813" s="47"/>
      <c r="EMK813" s="47"/>
      <c r="EML813" s="47"/>
      <c r="EMM813" s="47"/>
      <c r="EMN813" s="47"/>
      <c r="EMO813" s="47"/>
      <c r="EMP813" s="47"/>
      <c r="EMQ813" s="47"/>
      <c r="EMR813" s="47"/>
      <c r="EMS813" s="47"/>
      <c r="EMT813" s="47"/>
      <c r="EMU813" s="47"/>
      <c r="EMV813" s="47"/>
      <c r="EMW813" s="47"/>
      <c r="EMX813" s="47"/>
      <c r="EMY813" s="47"/>
      <c r="EMZ813" s="47"/>
      <c r="ENA813" s="47"/>
      <c r="ENB813" s="47"/>
      <c r="ENC813" s="47"/>
      <c r="END813" s="47"/>
      <c r="ENE813" s="47"/>
      <c r="ENF813" s="47"/>
      <c r="ENG813" s="47"/>
      <c r="ENH813" s="47"/>
      <c r="ENI813" s="47"/>
      <c r="ENJ813" s="47"/>
      <c r="ENK813" s="47"/>
      <c r="ENL813" s="47"/>
      <c r="ENM813" s="47"/>
      <c r="ENN813" s="47"/>
      <c r="ENO813" s="47"/>
      <c r="ENP813" s="47"/>
      <c r="ENQ813" s="47"/>
      <c r="ENR813" s="47"/>
      <c r="ENS813" s="47"/>
      <c r="ENT813" s="47"/>
      <c r="ENU813" s="47"/>
      <c r="ENV813" s="47"/>
      <c r="ENW813" s="47"/>
      <c r="ENX813" s="47"/>
      <c r="ENY813" s="47"/>
      <c r="ENZ813" s="47"/>
      <c r="EOA813" s="47"/>
      <c r="EOB813" s="47"/>
      <c r="EOC813" s="47"/>
      <c r="EOD813" s="47"/>
      <c r="EOE813" s="47"/>
      <c r="EOF813" s="47"/>
      <c r="EOG813" s="47"/>
      <c r="EOH813" s="47"/>
      <c r="EOI813" s="47"/>
      <c r="EOJ813" s="47"/>
      <c r="EOK813" s="47"/>
      <c r="EOL813" s="47"/>
      <c r="EOM813" s="47"/>
      <c r="EON813" s="47"/>
      <c r="EOO813" s="47"/>
      <c r="EOP813" s="47"/>
      <c r="EOQ813" s="47"/>
      <c r="EOR813" s="47"/>
      <c r="EOS813" s="47"/>
      <c r="EOT813" s="47"/>
      <c r="EOU813" s="47"/>
      <c r="EOV813" s="47"/>
      <c r="EOW813" s="47"/>
      <c r="EOX813" s="47"/>
      <c r="EOY813" s="47"/>
      <c r="EOZ813" s="47"/>
      <c r="EPA813" s="47"/>
      <c r="EPB813" s="47"/>
      <c r="EPC813" s="47"/>
      <c r="EPD813" s="47"/>
      <c r="EPE813" s="47"/>
      <c r="EPF813" s="47"/>
      <c r="EPG813" s="47"/>
      <c r="EPH813" s="47"/>
      <c r="EPI813" s="47"/>
      <c r="EPJ813" s="47"/>
      <c r="EPK813" s="47"/>
      <c r="EPL813" s="47"/>
      <c r="EPM813" s="47"/>
      <c r="EPN813" s="47"/>
      <c r="EPO813" s="47"/>
      <c r="EPP813" s="47"/>
      <c r="EPQ813" s="47"/>
      <c r="EPR813" s="47"/>
      <c r="EPS813" s="47"/>
      <c r="EPT813" s="47"/>
      <c r="EPU813" s="47"/>
      <c r="EPV813" s="47"/>
      <c r="EPW813" s="47"/>
      <c r="EPX813" s="47"/>
      <c r="EPY813" s="47"/>
      <c r="EPZ813" s="47"/>
      <c r="EQA813" s="47"/>
      <c r="EQB813" s="47"/>
      <c r="EQC813" s="47"/>
      <c r="EQD813" s="47"/>
      <c r="EQE813" s="47"/>
      <c r="EQF813" s="47"/>
      <c r="EQG813" s="47"/>
      <c r="EQH813" s="47"/>
      <c r="EQI813" s="47"/>
      <c r="EQJ813" s="47"/>
      <c r="EQK813" s="47"/>
      <c r="EQL813" s="47"/>
      <c r="EQM813" s="47"/>
      <c r="EQN813" s="47"/>
      <c r="EQO813" s="47"/>
      <c r="EQP813" s="47"/>
      <c r="EQQ813" s="47"/>
      <c r="EQR813" s="47"/>
      <c r="EQS813" s="47"/>
      <c r="EQT813" s="47"/>
      <c r="EQU813" s="47"/>
      <c r="EQV813" s="47"/>
      <c r="EQW813" s="47"/>
      <c r="EQX813" s="47"/>
      <c r="EQY813" s="47"/>
      <c r="EQZ813" s="47"/>
      <c r="ERA813" s="47"/>
      <c r="ERB813" s="47"/>
      <c r="ERC813" s="47"/>
      <c r="ERD813" s="47"/>
      <c r="ERE813" s="47"/>
      <c r="ERF813" s="47"/>
      <c r="ERG813" s="47"/>
      <c r="ERH813" s="47"/>
      <c r="ERI813" s="47"/>
      <c r="ERJ813" s="47"/>
      <c r="ERK813" s="47"/>
      <c r="ERL813" s="47"/>
      <c r="ERM813" s="47"/>
      <c r="ERN813" s="47"/>
      <c r="ERO813" s="47"/>
      <c r="ERP813" s="47"/>
      <c r="ERQ813" s="47"/>
      <c r="ERR813" s="47"/>
      <c r="ERS813" s="47"/>
      <c r="ERT813" s="47"/>
      <c r="ERU813" s="47"/>
      <c r="ERV813" s="47"/>
      <c r="ERW813" s="47"/>
      <c r="ERX813" s="47"/>
      <c r="ERY813" s="47"/>
      <c r="ERZ813" s="47"/>
      <c r="ESA813" s="47"/>
      <c r="ESB813" s="47"/>
      <c r="ESC813" s="47"/>
      <c r="ESD813" s="47"/>
      <c r="ESE813" s="47"/>
      <c r="ESF813" s="47"/>
      <c r="ESG813" s="47"/>
      <c r="ESH813" s="47"/>
      <c r="ESI813" s="47"/>
      <c r="ESJ813" s="47"/>
      <c r="ESK813" s="47"/>
      <c r="ESL813" s="47"/>
      <c r="ESM813" s="47"/>
      <c r="ESN813" s="47"/>
      <c r="ESO813" s="47"/>
      <c r="ESP813" s="47"/>
      <c r="ESQ813" s="47"/>
      <c r="ESR813" s="47"/>
      <c r="ESS813" s="47"/>
      <c r="EST813" s="47"/>
      <c r="ESU813" s="47"/>
      <c r="ESV813" s="47"/>
      <c r="ESW813" s="47"/>
      <c r="ESX813" s="47"/>
      <c r="ESY813" s="47"/>
      <c r="ESZ813" s="47"/>
      <c r="ETA813" s="47"/>
      <c r="ETB813" s="47"/>
      <c r="ETC813" s="47"/>
      <c r="ETD813" s="47"/>
      <c r="ETE813" s="47"/>
      <c r="ETF813" s="47"/>
      <c r="ETG813" s="47"/>
      <c r="ETH813" s="47"/>
      <c r="ETI813" s="47"/>
      <c r="ETJ813" s="47"/>
      <c r="ETK813" s="47"/>
      <c r="ETL813" s="47"/>
      <c r="ETM813" s="47"/>
      <c r="ETN813" s="47"/>
      <c r="ETO813" s="47"/>
      <c r="ETP813" s="47"/>
      <c r="ETQ813" s="47"/>
      <c r="ETR813" s="47"/>
      <c r="ETS813" s="47"/>
      <c r="ETT813" s="47"/>
      <c r="ETU813" s="47"/>
      <c r="ETV813" s="47"/>
      <c r="ETW813" s="47"/>
      <c r="ETX813" s="47"/>
      <c r="ETY813" s="47"/>
      <c r="ETZ813" s="47"/>
      <c r="EUA813" s="47"/>
      <c r="EUB813" s="47"/>
      <c r="EUC813" s="47"/>
      <c r="EUD813" s="47"/>
      <c r="EUE813" s="47"/>
      <c r="EUF813" s="47"/>
      <c r="EUG813" s="47"/>
      <c r="EUH813" s="47"/>
      <c r="EUI813" s="47"/>
      <c r="EUJ813" s="47"/>
      <c r="EUK813" s="47"/>
      <c r="EUL813" s="47"/>
      <c r="EUM813" s="47"/>
      <c r="EUN813" s="47"/>
      <c r="EUO813" s="47"/>
      <c r="EUP813" s="47"/>
      <c r="EUQ813" s="47"/>
      <c r="EUR813" s="47"/>
      <c r="EUS813" s="47"/>
      <c r="EUT813" s="47"/>
      <c r="EUU813" s="47"/>
      <c r="EUV813" s="47"/>
      <c r="EUW813" s="47"/>
      <c r="EUX813" s="47"/>
      <c r="EUY813" s="47"/>
      <c r="EUZ813" s="47"/>
      <c r="EVA813" s="47"/>
      <c r="EVB813" s="47"/>
      <c r="EVC813" s="47"/>
      <c r="EVD813" s="47"/>
      <c r="EVE813" s="47"/>
      <c r="EVF813" s="47"/>
      <c r="EVG813" s="47"/>
      <c r="EVH813" s="47"/>
      <c r="EVI813" s="47"/>
      <c r="EVJ813" s="47"/>
      <c r="EVK813" s="47"/>
      <c r="EVL813" s="47"/>
      <c r="EVM813" s="47"/>
      <c r="EVN813" s="47"/>
      <c r="EVO813" s="47"/>
      <c r="EVP813" s="47"/>
      <c r="EVQ813" s="47"/>
      <c r="EVR813" s="47"/>
      <c r="EVS813" s="47"/>
      <c r="EVT813" s="47"/>
      <c r="EVU813" s="47"/>
      <c r="EVV813" s="47"/>
      <c r="EVW813" s="47"/>
      <c r="EVX813" s="47"/>
      <c r="EVY813" s="47"/>
      <c r="EVZ813" s="47"/>
      <c r="EWA813" s="47"/>
      <c r="EWB813" s="47"/>
      <c r="EWC813" s="47"/>
      <c r="EWD813" s="47"/>
      <c r="EWE813" s="47"/>
      <c r="EWF813" s="47"/>
      <c r="EWG813" s="47"/>
      <c r="EWH813" s="47"/>
      <c r="EWI813" s="47"/>
      <c r="EWJ813" s="47"/>
      <c r="EWK813" s="47"/>
      <c r="EWL813" s="47"/>
      <c r="EWM813" s="47"/>
      <c r="EWN813" s="47"/>
      <c r="EWO813" s="47"/>
      <c r="EWP813" s="47"/>
      <c r="EWQ813" s="47"/>
      <c r="EWR813" s="47"/>
      <c r="EWS813" s="47"/>
      <c r="EWT813" s="47"/>
      <c r="EWU813" s="47"/>
      <c r="EWV813" s="47"/>
      <c r="EWW813" s="47"/>
      <c r="EWX813" s="47"/>
      <c r="EWY813" s="47"/>
      <c r="EWZ813" s="47"/>
      <c r="EXA813" s="47"/>
      <c r="EXB813" s="47"/>
      <c r="EXC813" s="47"/>
      <c r="EXD813" s="47"/>
      <c r="EXE813" s="47"/>
      <c r="EXF813" s="47"/>
      <c r="EXG813" s="47"/>
      <c r="EXH813" s="47"/>
      <c r="EXI813" s="47"/>
      <c r="EXJ813" s="47"/>
      <c r="EXK813" s="47"/>
      <c r="EXL813" s="47"/>
      <c r="EXM813" s="47"/>
      <c r="EXN813" s="47"/>
      <c r="EXO813" s="47"/>
      <c r="EXP813" s="47"/>
      <c r="EXQ813" s="47"/>
      <c r="EXR813" s="47"/>
      <c r="EXS813" s="47"/>
      <c r="EXT813" s="47"/>
      <c r="EXU813" s="47"/>
      <c r="EXV813" s="47"/>
      <c r="EXW813" s="47"/>
      <c r="EXX813" s="47"/>
      <c r="EXY813" s="47"/>
      <c r="EXZ813" s="47"/>
      <c r="EYA813" s="47"/>
      <c r="EYB813" s="47"/>
      <c r="EYC813" s="47"/>
      <c r="EYD813" s="47"/>
      <c r="EYE813" s="47"/>
      <c r="EYF813" s="47"/>
      <c r="EYG813" s="47"/>
      <c r="EYH813" s="47"/>
      <c r="EYI813" s="47"/>
      <c r="EYJ813" s="47"/>
      <c r="EYK813" s="47"/>
      <c r="EYL813" s="47"/>
      <c r="EYM813" s="47"/>
      <c r="EYN813" s="47"/>
      <c r="EYO813" s="47"/>
      <c r="EYP813" s="47"/>
      <c r="EYQ813" s="47"/>
      <c r="EYR813" s="47"/>
      <c r="EYS813" s="47"/>
      <c r="EYT813" s="47"/>
      <c r="EYU813" s="47"/>
      <c r="EYV813" s="47"/>
      <c r="EYW813" s="47"/>
      <c r="EYX813" s="47"/>
      <c r="EYY813" s="47"/>
      <c r="EYZ813" s="47"/>
      <c r="EZA813" s="47"/>
      <c r="EZB813" s="47"/>
      <c r="EZC813" s="47"/>
      <c r="EZD813" s="47"/>
      <c r="EZE813" s="47"/>
      <c r="EZF813" s="47"/>
      <c r="EZG813" s="47"/>
      <c r="EZH813" s="47"/>
      <c r="EZI813" s="47"/>
      <c r="EZJ813" s="47"/>
      <c r="EZK813" s="47"/>
      <c r="EZL813" s="47"/>
      <c r="EZM813" s="47"/>
      <c r="EZN813" s="47"/>
      <c r="EZO813" s="47"/>
      <c r="EZP813" s="47"/>
      <c r="EZQ813" s="47"/>
      <c r="EZR813" s="47"/>
      <c r="EZS813" s="47"/>
      <c r="EZT813" s="47"/>
      <c r="EZU813" s="47"/>
      <c r="EZV813" s="47"/>
      <c r="EZW813" s="47"/>
      <c r="EZX813" s="47"/>
      <c r="EZY813" s="47"/>
      <c r="EZZ813" s="47"/>
      <c r="FAA813" s="47"/>
      <c r="FAB813" s="47"/>
      <c r="FAC813" s="47"/>
      <c r="FAD813" s="47"/>
      <c r="FAE813" s="47"/>
      <c r="FAF813" s="47"/>
      <c r="FAG813" s="47"/>
      <c r="FAH813" s="47"/>
      <c r="FAI813" s="47"/>
      <c r="FAJ813" s="47"/>
      <c r="FAK813" s="47"/>
      <c r="FAL813" s="47"/>
      <c r="FAM813" s="47"/>
      <c r="FAN813" s="47"/>
      <c r="FAO813" s="47"/>
      <c r="FAP813" s="47"/>
      <c r="FAQ813" s="47"/>
      <c r="FAR813" s="47"/>
      <c r="FAS813" s="47"/>
      <c r="FAT813" s="47"/>
      <c r="FAU813" s="47"/>
      <c r="FAV813" s="47"/>
      <c r="FAW813" s="47"/>
      <c r="FAX813" s="47"/>
      <c r="FAY813" s="47"/>
      <c r="FAZ813" s="47"/>
      <c r="FBA813" s="47"/>
      <c r="FBB813" s="47"/>
      <c r="FBC813" s="47"/>
      <c r="FBD813" s="47"/>
      <c r="FBE813" s="47"/>
      <c r="FBF813" s="47"/>
      <c r="FBG813" s="47"/>
      <c r="FBH813" s="47"/>
      <c r="FBI813" s="47"/>
      <c r="FBJ813" s="47"/>
      <c r="FBK813" s="47"/>
      <c r="FBL813" s="47"/>
      <c r="FBM813" s="47"/>
      <c r="FBN813" s="47"/>
      <c r="FBO813" s="47"/>
      <c r="FBP813" s="47"/>
      <c r="FBQ813" s="47"/>
      <c r="FBR813" s="47"/>
      <c r="FBS813" s="47"/>
      <c r="FBT813" s="47"/>
      <c r="FBU813" s="47"/>
      <c r="FBV813" s="47"/>
      <c r="FBW813" s="47"/>
      <c r="FBX813" s="47"/>
      <c r="FBY813" s="47"/>
      <c r="FBZ813" s="47"/>
      <c r="FCA813" s="47"/>
      <c r="FCB813" s="47"/>
      <c r="FCC813" s="47"/>
      <c r="FCD813" s="47"/>
      <c r="FCE813" s="47"/>
      <c r="FCF813" s="47"/>
      <c r="FCG813" s="47"/>
      <c r="FCH813" s="47"/>
      <c r="FCI813" s="47"/>
      <c r="FCJ813" s="47"/>
      <c r="FCK813" s="47"/>
      <c r="FCL813" s="47"/>
      <c r="FCM813" s="47"/>
      <c r="FCN813" s="47"/>
      <c r="FCO813" s="47"/>
      <c r="FCP813" s="47"/>
      <c r="FCQ813" s="47"/>
      <c r="FCR813" s="47"/>
      <c r="FCS813" s="47"/>
      <c r="FCT813" s="47"/>
      <c r="FCU813" s="47"/>
      <c r="FCV813" s="47"/>
      <c r="FCW813" s="47"/>
      <c r="FCX813" s="47"/>
      <c r="FCY813" s="47"/>
      <c r="FCZ813" s="47"/>
      <c r="FDA813" s="47"/>
      <c r="FDB813" s="47"/>
      <c r="FDC813" s="47"/>
      <c r="FDD813" s="47"/>
      <c r="FDE813" s="47"/>
      <c r="FDF813" s="47"/>
      <c r="FDG813" s="47"/>
      <c r="FDH813" s="47"/>
      <c r="FDI813" s="47"/>
      <c r="FDJ813" s="47"/>
      <c r="FDK813" s="47"/>
      <c r="FDL813" s="47"/>
      <c r="FDM813" s="47"/>
      <c r="FDN813" s="47"/>
      <c r="FDO813" s="47"/>
      <c r="FDP813" s="47"/>
      <c r="FDQ813" s="47"/>
      <c r="FDR813" s="47"/>
      <c r="FDS813" s="47"/>
      <c r="FDT813" s="47"/>
      <c r="FDU813" s="47"/>
      <c r="FDV813" s="47"/>
      <c r="FDW813" s="47"/>
      <c r="FDX813" s="47"/>
      <c r="FDY813" s="47"/>
      <c r="FDZ813" s="47"/>
      <c r="FEA813" s="47"/>
      <c r="FEB813" s="47"/>
      <c r="FEC813" s="47"/>
      <c r="FED813" s="47"/>
      <c r="FEE813" s="47"/>
      <c r="FEF813" s="47"/>
      <c r="FEG813" s="47"/>
      <c r="FEH813" s="47"/>
      <c r="FEI813" s="47"/>
      <c r="FEJ813" s="47"/>
      <c r="FEK813" s="47"/>
      <c r="FEL813" s="47"/>
      <c r="FEM813" s="47"/>
      <c r="FEN813" s="47"/>
      <c r="FEO813" s="47"/>
      <c r="FEP813" s="47"/>
      <c r="FEQ813" s="47"/>
      <c r="FER813" s="47"/>
      <c r="FES813" s="47"/>
      <c r="FET813" s="47"/>
      <c r="FEU813" s="47"/>
      <c r="FEV813" s="47"/>
      <c r="FEW813" s="47"/>
      <c r="FEX813" s="47"/>
      <c r="FEY813" s="47"/>
      <c r="FEZ813" s="47"/>
      <c r="FFA813" s="47"/>
      <c r="FFB813" s="47"/>
      <c r="FFC813" s="47"/>
      <c r="FFD813" s="47"/>
      <c r="FFE813" s="47"/>
      <c r="FFF813" s="47"/>
      <c r="FFG813" s="47"/>
      <c r="FFH813" s="47"/>
      <c r="FFI813" s="47"/>
      <c r="FFJ813" s="47"/>
      <c r="FFK813" s="47"/>
      <c r="FFL813" s="47"/>
      <c r="FFM813" s="47"/>
      <c r="FFN813" s="47"/>
      <c r="FFO813" s="47"/>
      <c r="FFP813" s="47"/>
      <c r="FFQ813" s="47"/>
      <c r="FFR813" s="47"/>
      <c r="FFS813" s="47"/>
      <c r="FFT813" s="47"/>
      <c r="FFU813" s="47"/>
      <c r="FFV813" s="47"/>
      <c r="FFW813" s="47"/>
      <c r="FFX813" s="47"/>
      <c r="FFY813" s="47"/>
      <c r="FFZ813" s="47"/>
      <c r="FGA813" s="47"/>
      <c r="FGB813" s="47"/>
      <c r="FGC813" s="47"/>
      <c r="FGD813" s="47"/>
      <c r="FGE813" s="47"/>
      <c r="FGF813" s="47"/>
      <c r="FGG813" s="47"/>
      <c r="FGH813" s="47"/>
      <c r="FGI813" s="47"/>
      <c r="FGJ813" s="47"/>
      <c r="FGK813" s="47"/>
      <c r="FGL813" s="47"/>
      <c r="FGM813" s="47"/>
      <c r="FGN813" s="47"/>
      <c r="FGO813" s="47"/>
      <c r="FGP813" s="47"/>
      <c r="FGQ813" s="47"/>
      <c r="FGR813" s="47"/>
      <c r="FGS813" s="47"/>
      <c r="FGT813" s="47"/>
      <c r="FGU813" s="47"/>
      <c r="FGV813" s="47"/>
      <c r="FGW813" s="47"/>
      <c r="FGX813" s="47"/>
      <c r="FGY813" s="47"/>
      <c r="FGZ813" s="47"/>
      <c r="FHA813" s="47"/>
      <c r="FHB813" s="47"/>
      <c r="FHC813" s="47"/>
      <c r="FHD813" s="47"/>
      <c r="FHE813" s="47"/>
      <c r="FHF813" s="47"/>
      <c r="FHG813" s="47"/>
      <c r="FHH813" s="47"/>
      <c r="FHI813" s="47"/>
      <c r="FHJ813" s="47"/>
      <c r="FHK813" s="47"/>
      <c r="FHL813" s="47"/>
      <c r="FHM813" s="47"/>
      <c r="FHN813" s="47"/>
      <c r="FHO813" s="47"/>
      <c r="FHP813" s="47"/>
      <c r="FHQ813" s="47"/>
      <c r="FHR813" s="47"/>
      <c r="FHS813" s="47"/>
      <c r="FHT813" s="47"/>
      <c r="FHU813" s="47"/>
      <c r="FHV813" s="47"/>
      <c r="FHW813" s="47"/>
      <c r="FHX813" s="47"/>
      <c r="FHY813" s="47"/>
      <c r="FHZ813" s="47"/>
      <c r="FIA813" s="47"/>
      <c r="FIB813" s="47"/>
      <c r="FIC813" s="47"/>
      <c r="FID813" s="47"/>
      <c r="FIE813" s="47"/>
      <c r="FIF813" s="47"/>
      <c r="FIG813" s="47"/>
      <c r="FIH813" s="47"/>
      <c r="FII813" s="47"/>
      <c r="FIJ813" s="47"/>
      <c r="FIK813" s="47"/>
      <c r="FIL813" s="47"/>
      <c r="FIM813" s="47"/>
      <c r="FIN813" s="47"/>
      <c r="FIO813" s="47"/>
      <c r="FIP813" s="47"/>
      <c r="FIQ813" s="47"/>
      <c r="FIR813" s="47"/>
      <c r="FIS813" s="47"/>
      <c r="FIT813" s="47"/>
      <c r="FIU813" s="47"/>
      <c r="FIV813" s="47"/>
      <c r="FIW813" s="47"/>
      <c r="FIX813" s="47"/>
      <c r="FIY813" s="47"/>
      <c r="FIZ813" s="47"/>
      <c r="FJA813" s="47"/>
      <c r="FJB813" s="47"/>
      <c r="FJC813" s="47"/>
      <c r="FJD813" s="47"/>
      <c r="FJE813" s="47"/>
      <c r="FJF813" s="47"/>
      <c r="FJG813" s="47"/>
      <c r="FJH813" s="47"/>
      <c r="FJI813" s="47"/>
      <c r="FJJ813" s="47"/>
      <c r="FJK813" s="47"/>
      <c r="FJL813" s="47"/>
      <c r="FJM813" s="47"/>
      <c r="FJN813" s="47"/>
      <c r="FJO813" s="47"/>
      <c r="FJP813" s="47"/>
      <c r="FJQ813" s="47"/>
      <c r="FJR813" s="47"/>
      <c r="FJS813" s="47"/>
      <c r="FJT813" s="47"/>
      <c r="FJU813" s="47"/>
      <c r="FJV813" s="47"/>
      <c r="FJW813" s="47"/>
      <c r="FJX813" s="47"/>
      <c r="FJY813" s="47"/>
      <c r="FJZ813" s="47"/>
      <c r="FKA813" s="47"/>
      <c r="FKB813" s="47"/>
      <c r="FKC813" s="47"/>
      <c r="FKD813" s="47"/>
      <c r="FKE813" s="47"/>
      <c r="FKF813" s="47"/>
      <c r="FKG813" s="47"/>
      <c r="FKH813" s="47"/>
      <c r="FKI813" s="47"/>
      <c r="FKJ813" s="47"/>
      <c r="FKK813" s="47"/>
      <c r="FKL813" s="47"/>
      <c r="FKM813" s="47"/>
      <c r="FKN813" s="47"/>
      <c r="FKO813" s="47"/>
      <c r="FKP813" s="47"/>
      <c r="FKQ813" s="47"/>
      <c r="FKR813" s="47"/>
      <c r="FKS813" s="47"/>
      <c r="FKT813" s="47"/>
      <c r="FKU813" s="47"/>
      <c r="FKV813" s="47"/>
      <c r="FKW813" s="47"/>
      <c r="FKX813" s="47"/>
      <c r="FKY813" s="47"/>
      <c r="FKZ813" s="47"/>
      <c r="FLA813" s="47"/>
      <c r="FLB813" s="47"/>
      <c r="FLC813" s="47"/>
      <c r="FLD813" s="47"/>
      <c r="FLE813" s="47"/>
      <c r="FLF813" s="47"/>
      <c r="FLG813" s="47"/>
      <c r="FLH813" s="47"/>
      <c r="FLI813" s="47"/>
      <c r="FLJ813" s="47"/>
      <c r="FLK813" s="47"/>
      <c r="FLL813" s="47"/>
      <c r="FLM813" s="47"/>
      <c r="FLN813" s="47"/>
      <c r="FLO813" s="47"/>
      <c r="FLP813" s="47"/>
      <c r="FLQ813" s="47"/>
      <c r="FLR813" s="47"/>
      <c r="FLS813" s="47"/>
      <c r="FLT813" s="47"/>
      <c r="FLU813" s="47"/>
      <c r="FLV813" s="47"/>
      <c r="FLW813" s="47"/>
      <c r="FLX813" s="47"/>
      <c r="FLY813" s="47"/>
      <c r="FLZ813" s="47"/>
      <c r="FMA813" s="47"/>
      <c r="FMB813" s="47"/>
      <c r="FMC813" s="47"/>
      <c r="FMD813" s="47"/>
      <c r="FME813" s="47"/>
      <c r="FMF813" s="47"/>
      <c r="FMG813" s="47"/>
      <c r="FMH813" s="47"/>
      <c r="FMI813" s="47"/>
      <c r="FMJ813" s="47"/>
      <c r="FMK813" s="47"/>
      <c r="FML813" s="47"/>
      <c r="FMM813" s="47"/>
      <c r="FMN813" s="47"/>
      <c r="FMO813" s="47"/>
      <c r="FMP813" s="47"/>
      <c r="FMQ813" s="47"/>
      <c r="FMR813" s="47"/>
      <c r="FMS813" s="47"/>
      <c r="FMT813" s="47"/>
      <c r="FMU813" s="47"/>
      <c r="FMV813" s="47"/>
      <c r="FMW813" s="47"/>
      <c r="FMX813" s="47"/>
      <c r="FMY813" s="47"/>
      <c r="FMZ813" s="47"/>
      <c r="FNA813" s="47"/>
      <c r="FNB813" s="47"/>
      <c r="FNC813" s="47"/>
      <c r="FND813" s="47"/>
      <c r="FNE813" s="47"/>
      <c r="FNF813" s="47"/>
      <c r="FNG813" s="47"/>
      <c r="FNH813" s="47"/>
      <c r="FNI813" s="47"/>
      <c r="FNJ813" s="47"/>
      <c r="FNK813" s="47"/>
      <c r="FNL813" s="47"/>
      <c r="FNM813" s="47"/>
      <c r="FNN813" s="47"/>
      <c r="FNO813" s="47"/>
      <c r="FNP813" s="47"/>
      <c r="FNQ813" s="47"/>
      <c r="FNR813" s="47"/>
      <c r="FNS813" s="47"/>
      <c r="FNT813" s="47"/>
      <c r="FNU813" s="47"/>
      <c r="FNV813" s="47"/>
      <c r="FNW813" s="47"/>
      <c r="FNX813" s="47"/>
      <c r="FNY813" s="47"/>
      <c r="FNZ813" s="47"/>
      <c r="FOA813" s="47"/>
      <c r="FOB813" s="47"/>
      <c r="FOC813" s="47"/>
      <c r="FOD813" s="47"/>
      <c r="FOE813" s="47"/>
      <c r="FOF813" s="47"/>
      <c r="FOG813" s="47"/>
      <c r="FOH813" s="47"/>
      <c r="FOI813" s="47"/>
      <c r="FOJ813" s="47"/>
      <c r="FOK813" s="47"/>
      <c r="FOL813" s="47"/>
      <c r="FOM813" s="47"/>
      <c r="FON813" s="47"/>
      <c r="FOO813" s="47"/>
      <c r="FOP813" s="47"/>
      <c r="FOQ813" s="47"/>
      <c r="FOR813" s="47"/>
      <c r="FOS813" s="47"/>
      <c r="FOT813" s="47"/>
      <c r="FOU813" s="47"/>
      <c r="FOV813" s="47"/>
      <c r="FOW813" s="47"/>
      <c r="FOX813" s="47"/>
      <c r="FOY813" s="47"/>
      <c r="FOZ813" s="47"/>
      <c r="FPA813" s="47"/>
      <c r="FPB813" s="47"/>
      <c r="FPC813" s="47"/>
      <c r="FPD813" s="47"/>
      <c r="FPE813" s="47"/>
      <c r="FPF813" s="47"/>
      <c r="FPG813" s="47"/>
      <c r="FPH813" s="47"/>
      <c r="FPI813" s="47"/>
      <c r="FPJ813" s="47"/>
      <c r="FPK813" s="47"/>
      <c r="FPL813" s="47"/>
      <c r="FPM813" s="47"/>
      <c r="FPN813" s="47"/>
      <c r="FPO813" s="47"/>
      <c r="FPP813" s="47"/>
      <c r="FPQ813" s="47"/>
      <c r="FPR813" s="47"/>
      <c r="FPS813" s="47"/>
      <c r="FPT813" s="47"/>
      <c r="FPU813" s="47"/>
      <c r="FPV813" s="47"/>
      <c r="FPW813" s="47"/>
      <c r="FPX813" s="47"/>
      <c r="FPY813" s="47"/>
      <c r="FPZ813" s="47"/>
      <c r="FQA813" s="47"/>
      <c r="FQB813" s="47"/>
      <c r="FQC813" s="47"/>
      <c r="FQD813" s="47"/>
      <c r="FQE813" s="47"/>
      <c r="FQF813" s="47"/>
      <c r="FQG813" s="47"/>
      <c r="FQH813" s="47"/>
      <c r="FQI813" s="47"/>
      <c r="FQJ813" s="47"/>
      <c r="FQK813" s="47"/>
      <c r="FQL813" s="47"/>
      <c r="FQM813" s="47"/>
      <c r="FQN813" s="47"/>
      <c r="FQO813" s="47"/>
      <c r="FQP813" s="47"/>
      <c r="FQQ813" s="47"/>
      <c r="FQR813" s="47"/>
      <c r="FQS813" s="47"/>
      <c r="FQT813" s="47"/>
      <c r="FQU813" s="47"/>
      <c r="FQV813" s="47"/>
      <c r="FQW813" s="47"/>
      <c r="FQX813" s="47"/>
      <c r="FQY813" s="47"/>
      <c r="FQZ813" s="47"/>
      <c r="FRA813" s="47"/>
      <c r="FRB813" s="47"/>
      <c r="FRC813" s="47"/>
      <c r="FRD813" s="47"/>
      <c r="FRE813" s="47"/>
      <c r="FRF813" s="47"/>
      <c r="FRG813" s="47"/>
      <c r="FRH813" s="47"/>
      <c r="FRI813" s="47"/>
      <c r="FRJ813" s="47"/>
      <c r="FRK813" s="47"/>
      <c r="FRL813" s="47"/>
      <c r="FRM813" s="47"/>
      <c r="FRN813" s="47"/>
      <c r="FRO813" s="47"/>
      <c r="FRP813" s="47"/>
      <c r="FRQ813" s="47"/>
      <c r="FRR813" s="47"/>
      <c r="FRS813" s="47"/>
      <c r="FRT813" s="47"/>
      <c r="FRU813" s="47"/>
      <c r="FRV813" s="47"/>
      <c r="FRW813" s="47"/>
      <c r="FRX813" s="47"/>
      <c r="FRY813" s="47"/>
      <c r="FRZ813" s="47"/>
      <c r="FSA813" s="47"/>
      <c r="FSB813" s="47"/>
      <c r="FSC813" s="47"/>
      <c r="FSD813" s="47"/>
      <c r="FSE813" s="47"/>
      <c r="FSF813" s="47"/>
      <c r="FSG813" s="47"/>
      <c r="FSH813" s="47"/>
      <c r="FSI813" s="47"/>
      <c r="FSJ813" s="47"/>
      <c r="FSK813" s="47"/>
      <c r="FSL813" s="47"/>
      <c r="FSM813" s="47"/>
      <c r="FSN813" s="47"/>
      <c r="FSO813" s="47"/>
      <c r="FSP813" s="47"/>
      <c r="FSQ813" s="47"/>
      <c r="FSR813" s="47"/>
      <c r="FSS813" s="47"/>
      <c r="FST813" s="47"/>
      <c r="FSU813" s="47"/>
      <c r="FSV813" s="47"/>
      <c r="FSW813" s="47"/>
      <c r="FSX813" s="47"/>
      <c r="FSY813" s="47"/>
      <c r="FSZ813" s="47"/>
      <c r="FTA813" s="47"/>
      <c r="FTB813" s="47"/>
      <c r="FTC813" s="47"/>
      <c r="FTD813" s="47"/>
      <c r="FTE813" s="47"/>
      <c r="FTF813" s="47"/>
      <c r="FTG813" s="47"/>
      <c r="FTH813" s="47"/>
      <c r="FTI813" s="47"/>
      <c r="FTJ813" s="47"/>
      <c r="FTK813" s="47"/>
      <c r="FTL813" s="47"/>
      <c r="FTM813" s="47"/>
      <c r="FTN813" s="47"/>
      <c r="FTO813" s="47"/>
      <c r="FTP813" s="47"/>
      <c r="FTQ813" s="47"/>
      <c r="FTR813" s="47"/>
      <c r="FTS813" s="47"/>
      <c r="FTT813" s="47"/>
      <c r="FTU813" s="47"/>
      <c r="FTV813" s="47"/>
      <c r="FTW813" s="47"/>
      <c r="FTX813" s="47"/>
      <c r="FTY813" s="47"/>
      <c r="FTZ813" s="47"/>
      <c r="FUA813" s="47"/>
      <c r="FUB813" s="47"/>
      <c r="FUC813" s="47"/>
      <c r="FUD813" s="47"/>
      <c r="FUE813" s="47"/>
      <c r="FUF813" s="47"/>
      <c r="FUG813" s="47"/>
      <c r="FUH813" s="47"/>
      <c r="FUI813" s="47"/>
      <c r="FUJ813" s="47"/>
      <c r="FUK813" s="47"/>
      <c r="FUL813" s="47"/>
      <c r="FUM813" s="47"/>
      <c r="FUN813" s="47"/>
      <c r="FUO813" s="47"/>
      <c r="FUP813" s="47"/>
      <c r="FUQ813" s="47"/>
      <c r="FUR813" s="47"/>
      <c r="FUS813" s="47"/>
      <c r="FUT813" s="47"/>
      <c r="FUU813" s="47"/>
      <c r="FUV813" s="47"/>
      <c r="FUW813" s="47"/>
      <c r="FUX813" s="47"/>
      <c r="FUY813" s="47"/>
      <c r="FUZ813" s="47"/>
      <c r="FVA813" s="47"/>
      <c r="FVB813" s="47"/>
      <c r="FVC813" s="47"/>
      <c r="FVD813" s="47"/>
      <c r="FVE813" s="47"/>
      <c r="FVF813" s="47"/>
      <c r="FVG813" s="47"/>
      <c r="FVH813" s="47"/>
      <c r="FVI813" s="47"/>
      <c r="FVJ813" s="47"/>
      <c r="FVK813" s="47"/>
      <c r="FVL813" s="47"/>
      <c r="FVM813" s="47"/>
      <c r="FVN813" s="47"/>
      <c r="FVO813" s="47"/>
      <c r="FVP813" s="47"/>
      <c r="FVQ813" s="47"/>
      <c r="FVR813" s="47"/>
      <c r="FVS813" s="47"/>
      <c r="FVT813" s="47"/>
      <c r="FVU813" s="47"/>
      <c r="FVV813" s="47"/>
      <c r="FVW813" s="47"/>
      <c r="FVX813" s="47"/>
      <c r="FVY813" s="47"/>
      <c r="FVZ813" s="47"/>
      <c r="FWA813" s="47"/>
      <c r="FWB813" s="47"/>
      <c r="FWC813" s="47"/>
      <c r="FWD813" s="47"/>
      <c r="FWE813" s="47"/>
      <c r="FWF813" s="47"/>
      <c r="FWG813" s="47"/>
      <c r="FWH813" s="47"/>
      <c r="FWI813" s="47"/>
      <c r="FWJ813" s="47"/>
      <c r="FWK813" s="47"/>
      <c r="FWL813" s="47"/>
      <c r="FWM813" s="47"/>
      <c r="FWN813" s="47"/>
      <c r="FWO813" s="47"/>
      <c r="FWP813" s="47"/>
      <c r="FWQ813" s="47"/>
      <c r="FWR813" s="47"/>
      <c r="FWS813" s="47"/>
      <c r="FWT813" s="47"/>
      <c r="FWU813" s="47"/>
      <c r="FWV813" s="47"/>
      <c r="FWW813" s="47"/>
      <c r="FWX813" s="47"/>
      <c r="FWY813" s="47"/>
      <c r="FWZ813" s="47"/>
      <c r="FXA813" s="47"/>
      <c r="FXB813" s="47"/>
      <c r="FXC813" s="47"/>
      <c r="FXD813" s="47"/>
      <c r="FXE813" s="47"/>
      <c r="FXF813" s="47"/>
      <c r="FXG813" s="47"/>
      <c r="FXH813" s="47"/>
      <c r="FXI813" s="47"/>
      <c r="FXJ813" s="47"/>
      <c r="FXK813" s="47"/>
      <c r="FXL813" s="47"/>
      <c r="FXM813" s="47"/>
      <c r="FXN813" s="47"/>
      <c r="FXO813" s="47"/>
      <c r="FXP813" s="47"/>
      <c r="FXQ813" s="47"/>
      <c r="FXR813" s="47"/>
      <c r="FXS813" s="47"/>
      <c r="FXT813" s="47"/>
      <c r="FXU813" s="47"/>
      <c r="FXV813" s="47"/>
      <c r="FXW813" s="47"/>
      <c r="FXX813" s="47"/>
      <c r="FXY813" s="47"/>
      <c r="FXZ813" s="47"/>
      <c r="FYA813" s="47"/>
      <c r="FYB813" s="47"/>
      <c r="FYC813" s="47"/>
      <c r="FYD813" s="47"/>
      <c r="FYE813" s="47"/>
      <c r="FYF813" s="47"/>
      <c r="FYG813" s="47"/>
      <c r="FYH813" s="47"/>
      <c r="FYI813" s="47"/>
      <c r="FYJ813" s="47"/>
      <c r="FYK813" s="47"/>
      <c r="FYL813" s="47"/>
      <c r="FYM813" s="47"/>
      <c r="FYN813" s="47"/>
      <c r="FYO813" s="47"/>
      <c r="FYP813" s="47"/>
      <c r="FYQ813" s="47"/>
      <c r="FYR813" s="47"/>
      <c r="FYS813" s="47"/>
      <c r="FYT813" s="47"/>
      <c r="FYU813" s="47"/>
      <c r="FYV813" s="47"/>
      <c r="FYW813" s="47"/>
      <c r="FYX813" s="47"/>
      <c r="FYY813" s="47"/>
      <c r="FYZ813" s="47"/>
      <c r="FZA813" s="47"/>
      <c r="FZB813" s="47"/>
      <c r="FZC813" s="47"/>
      <c r="FZD813" s="47"/>
      <c r="FZE813" s="47"/>
      <c r="FZF813" s="47"/>
      <c r="FZG813" s="47"/>
      <c r="FZH813" s="47"/>
      <c r="FZI813" s="47"/>
      <c r="FZJ813" s="47"/>
      <c r="FZK813" s="47"/>
      <c r="FZL813" s="47"/>
      <c r="FZM813" s="47"/>
      <c r="FZN813" s="47"/>
      <c r="FZO813" s="47"/>
      <c r="FZP813" s="47"/>
      <c r="FZQ813" s="47"/>
      <c r="FZR813" s="47"/>
      <c r="FZS813" s="47"/>
      <c r="FZT813" s="47"/>
      <c r="FZU813" s="47"/>
      <c r="FZV813" s="47"/>
      <c r="FZW813" s="47"/>
      <c r="FZX813" s="47"/>
      <c r="FZY813" s="47"/>
      <c r="FZZ813" s="47"/>
      <c r="GAA813" s="47"/>
      <c r="GAB813" s="47"/>
      <c r="GAC813" s="47"/>
      <c r="GAD813" s="47"/>
      <c r="GAE813" s="47"/>
      <c r="GAF813" s="47"/>
      <c r="GAG813" s="47"/>
      <c r="GAH813" s="47"/>
      <c r="GAI813" s="47"/>
      <c r="GAJ813" s="47"/>
      <c r="GAK813" s="47"/>
      <c r="GAL813" s="47"/>
      <c r="GAM813" s="47"/>
      <c r="GAN813" s="47"/>
      <c r="GAO813" s="47"/>
      <c r="GAP813" s="47"/>
      <c r="GAQ813" s="47"/>
      <c r="GAR813" s="47"/>
      <c r="GAS813" s="47"/>
      <c r="GAT813" s="47"/>
      <c r="GAU813" s="47"/>
      <c r="GAV813" s="47"/>
      <c r="GAW813" s="47"/>
      <c r="GAX813" s="47"/>
      <c r="GAY813" s="47"/>
      <c r="GAZ813" s="47"/>
      <c r="GBA813" s="47"/>
      <c r="GBB813" s="47"/>
      <c r="GBC813" s="47"/>
      <c r="GBD813" s="47"/>
      <c r="GBE813" s="47"/>
      <c r="GBF813" s="47"/>
      <c r="GBG813" s="47"/>
      <c r="GBH813" s="47"/>
      <c r="GBI813" s="47"/>
      <c r="GBJ813" s="47"/>
      <c r="GBK813" s="47"/>
      <c r="GBL813" s="47"/>
      <c r="GBM813" s="47"/>
      <c r="GBN813" s="47"/>
      <c r="GBO813" s="47"/>
      <c r="GBP813" s="47"/>
      <c r="GBQ813" s="47"/>
      <c r="GBR813" s="47"/>
      <c r="GBS813" s="47"/>
      <c r="GBT813" s="47"/>
      <c r="GBU813" s="47"/>
      <c r="GBV813" s="47"/>
      <c r="GBW813" s="47"/>
      <c r="GBX813" s="47"/>
      <c r="GBY813" s="47"/>
      <c r="GBZ813" s="47"/>
      <c r="GCA813" s="47"/>
      <c r="GCB813" s="47"/>
      <c r="GCC813" s="47"/>
      <c r="GCD813" s="47"/>
      <c r="GCE813" s="47"/>
      <c r="GCF813" s="47"/>
      <c r="GCG813" s="47"/>
      <c r="GCH813" s="47"/>
      <c r="GCI813" s="47"/>
      <c r="GCJ813" s="47"/>
      <c r="GCK813" s="47"/>
      <c r="GCL813" s="47"/>
      <c r="GCM813" s="47"/>
      <c r="GCN813" s="47"/>
      <c r="GCO813" s="47"/>
      <c r="GCP813" s="47"/>
      <c r="GCQ813" s="47"/>
      <c r="GCR813" s="47"/>
      <c r="GCS813" s="47"/>
      <c r="GCT813" s="47"/>
      <c r="GCU813" s="47"/>
      <c r="GCV813" s="47"/>
      <c r="GCW813" s="47"/>
      <c r="GCX813" s="47"/>
      <c r="GCY813" s="47"/>
      <c r="GCZ813" s="47"/>
      <c r="GDA813" s="47"/>
      <c r="GDB813" s="47"/>
      <c r="GDC813" s="47"/>
      <c r="GDD813" s="47"/>
      <c r="GDE813" s="47"/>
      <c r="GDF813" s="47"/>
      <c r="GDG813" s="47"/>
      <c r="GDH813" s="47"/>
      <c r="GDI813" s="47"/>
      <c r="GDJ813" s="47"/>
      <c r="GDK813" s="47"/>
      <c r="GDL813" s="47"/>
      <c r="GDM813" s="47"/>
      <c r="GDN813" s="47"/>
      <c r="GDO813" s="47"/>
      <c r="GDP813" s="47"/>
      <c r="GDQ813" s="47"/>
      <c r="GDR813" s="47"/>
      <c r="GDS813" s="47"/>
      <c r="GDT813" s="47"/>
      <c r="GDU813" s="47"/>
      <c r="GDV813" s="47"/>
      <c r="GDW813" s="47"/>
      <c r="GDX813" s="47"/>
      <c r="GDY813" s="47"/>
      <c r="GDZ813" s="47"/>
      <c r="GEA813" s="47"/>
      <c r="GEB813" s="47"/>
      <c r="GEC813" s="47"/>
      <c r="GED813" s="47"/>
      <c r="GEE813" s="47"/>
      <c r="GEF813" s="47"/>
      <c r="GEG813" s="47"/>
      <c r="GEH813" s="47"/>
      <c r="GEI813" s="47"/>
      <c r="GEJ813" s="47"/>
      <c r="GEK813" s="47"/>
      <c r="GEL813" s="47"/>
      <c r="GEM813" s="47"/>
      <c r="GEN813" s="47"/>
      <c r="GEO813" s="47"/>
      <c r="GEP813" s="47"/>
      <c r="GEQ813" s="47"/>
      <c r="GER813" s="47"/>
      <c r="GES813" s="47"/>
      <c r="GET813" s="47"/>
      <c r="GEU813" s="47"/>
      <c r="GEV813" s="47"/>
      <c r="GEW813" s="47"/>
      <c r="GEX813" s="47"/>
      <c r="GEY813" s="47"/>
      <c r="GEZ813" s="47"/>
      <c r="GFA813" s="47"/>
      <c r="GFB813" s="47"/>
      <c r="GFC813" s="47"/>
      <c r="GFD813" s="47"/>
      <c r="GFE813" s="47"/>
      <c r="GFF813" s="47"/>
      <c r="GFG813" s="47"/>
      <c r="GFH813" s="47"/>
      <c r="GFI813" s="47"/>
      <c r="GFJ813" s="47"/>
      <c r="GFK813" s="47"/>
      <c r="GFL813" s="47"/>
      <c r="GFM813" s="47"/>
      <c r="GFN813" s="47"/>
      <c r="GFO813" s="47"/>
      <c r="GFP813" s="47"/>
      <c r="GFQ813" s="47"/>
      <c r="GFR813" s="47"/>
      <c r="GFS813" s="47"/>
      <c r="GFT813" s="47"/>
      <c r="GFU813" s="47"/>
      <c r="GFV813" s="47"/>
      <c r="GFW813" s="47"/>
      <c r="GFX813" s="47"/>
      <c r="GFY813" s="47"/>
      <c r="GFZ813" s="47"/>
      <c r="GGA813" s="47"/>
      <c r="GGB813" s="47"/>
      <c r="GGC813" s="47"/>
      <c r="GGD813" s="47"/>
      <c r="GGE813" s="47"/>
      <c r="GGF813" s="47"/>
      <c r="GGG813" s="47"/>
      <c r="GGH813" s="47"/>
      <c r="GGI813" s="47"/>
      <c r="GGJ813" s="47"/>
      <c r="GGK813" s="47"/>
      <c r="GGL813" s="47"/>
      <c r="GGM813" s="47"/>
      <c r="GGN813" s="47"/>
      <c r="GGO813" s="47"/>
      <c r="GGP813" s="47"/>
      <c r="GGQ813" s="47"/>
      <c r="GGR813" s="47"/>
      <c r="GGS813" s="47"/>
      <c r="GGT813" s="47"/>
      <c r="GGU813" s="47"/>
      <c r="GGV813" s="47"/>
      <c r="GGW813" s="47"/>
      <c r="GGX813" s="47"/>
      <c r="GGY813" s="47"/>
      <c r="GGZ813" s="47"/>
      <c r="GHA813" s="47"/>
      <c r="GHB813" s="47"/>
      <c r="GHC813" s="47"/>
      <c r="GHD813" s="47"/>
      <c r="GHE813" s="47"/>
      <c r="GHF813" s="47"/>
      <c r="GHG813" s="47"/>
      <c r="GHH813" s="47"/>
      <c r="GHI813" s="47"/>
      <c r="GHJ813" s="47"/>
      <c r="GHK813" s="47"/>
      <c r="GHL813" s="47"/>
      <c r="GHM813" s="47"/>
      <c r="GHN813" s="47"/>
      <c r="GHO813" s="47"/>
      <c r="GHP813" s="47"/>
      <c r="GHQ813" s="47"/>
      <c r="GHR813" s="47"/>
      <c r="GHS813" s="47"/>
      <c r="GHT813" s="47"/>
      <c r="GHU813" s="47"/>
      <c r="GHV813" s="47"/>
      <c r="GHW813" s="47"/>
      <c r="GHX813" s="47"/>
      <c r="GHY813" s="47"/>
      <c r="GHZ813" s="47"/>
      <c r="GIA813" s="47"/>
      <c r="GIB813" s="47"/>
      <c r="GIC813" s="47"/>
      <c r="GID813" s="47"/>
      <c r="GIE813" s="47"/>
      <c r="GIF813" s="47"/>
      <c r="GIG813" s="47"/>
      <c r="GIH813" s="47"/>
      <c r="GII813" s="47"/>
      <c r="GIJ813" s="47"/>
      <c r="GIK813" s="47"/>
      <c r="GIL813" s="47"/>
      <c r="GIM813" s="47"/>
      <c r="GIN813" s="47"/>
      <c r="GIO813" s="47"/>
      <c r="GIP813" s="47"/>
      <c r="GIQ813" s="47"/>
      <c r="GIR813" s="47"/>
      <c r="GIS813" s="47"/>
      <c r="GIT813" s="47"/>
      <c r="GIU813" s="47"/>
      <c r="GIV813" s="47"/>
      <c r="GIW813" s="47"/>
      <c r="GIX813" s="47"/>
      <c r="GIY813" s="47"/>
      <c r="GIZ813" s="47"/>
      <c r="GJA813" s="47"/>
      <c r="GJB813" s="47"/>
      <c r="GJC813" s="47"/>
      <c r="GJD813" s="47"/>
      <c r="GJE813" s="47"/>
      <c r="GJF813" s="47"/>
      <c r="GJG813" s="47"/>
      <c r="GJH813" s="47"/>
      <c r="GJI813" s="47"/>
      <c r="GJJ813" s="47"/>
      <c r="GJK813" s="47"/>
      <c r="GJL813" s="47"/>
      <c r="GJM813" s="47"/>
      <c r="GJN813" s="47"/>
      <c r="GJO813" s="47"/>
      <c r="GJP813" s="47"/>
      <c r="GJQ813" s="47"/>
      <c r="GJR813" s="47"/>
      <c r="GJS813" s="47"/>
      <c r="GJT813" s="47"/>
      <c r="GJU813" s="47"/>
      <c r="GJV813" s="47"/>
      <c r="GJW813" s="47"/>
      <c r="GJX813" s="47"/>
      <c r="GJY813" s="47"/>
      <c r="GJZ813" s="47"/>
      <c r="GKA813" s="47"/>
      <c r="GKB813" s="47"/>
      <c r="GKC813" s="47"/>
      <c r="GKD813" s="47"/>
      <c r="GKE813" s="47"/>
      <c r="GKF813" s="47"/>
      <c r="GKG813" s="47"/>
      <c r="GKH813" s="47"/>
      <c r="GKI813" s="47"/>
      <c r="GKJ813" s="47"/>
      <c r="GKK813" s="47"/>
      <c r="GKL813" s="47"/>
      <c r="GKM813" s="47"/>
      <c r="GKN813" s="47"/>
      <c r="GKO813" s="47"/>
      <c r="GKP813" s="47"/>
      <c r="GKQ813" s="47"/>
      <c r="GKR813" s="47"/>
      <c r="GKS813" s="47"/>
      <c r="GKT813" s="47"/>
      <c r="GKU813" s="47"/>
      <c r="GKV813" s="47"/>
      <c r="GKW813" s="47"/>
      <c r="GKX813" s="47"/>
      <c r="GKY813" s="47"/>
      <c r="GKZ813" s="47"/>
      <c r="GLA813" s="47"/>
      <c r="GLB813" s="47"/>
      <c r="GLC813" s="47"/>
      <c r="GLD813" s="47"/>
      <c r="GLE813" s="47"/>
      <c r="GLF813" s="47"/>
      <c r="GLG813" s="47"/>
      <c r="GLH813" s="47"/>
      <c r="GLI813" s="47"/>
      <c r="GLJ813" s="47"/>
      <c r="GLK813" s="47"/>
      <c r="GLL813" s="47"/>
      <c r="GLM813" s="47"/>
      <c r="GLN813" s="47"/>
      <c r="GLO813" s="47"/>
      <c r="GLP813" s="47"/>
      <c r="GLQ813" s="47"/>
      <c r="GLR813" s="47"/>
      <c r="GLS813" s="47"/>
      <c r="GLT813" s="47"/>
      <c r="GLU813" s="47"/>
      <c r="GLV813" s="47"/>
      <c r="GLW813" s="47"/>
      <c r="GLX813" s="47"/>
      <c r="GLY813" s="47"/>
      <c r="GLZ813" s="47"/>
      <c r="GMA813" s="47"/>
      <c r="GMB813" s="47"/>
      <c r="GMC813" s="47"/>
      <c r="GMD813" s="47"/>
      <c r="GME813" s="47"/>
      <c r="GMF813" s="47"/>
      <c r="GMG813" s="47"/>
      <c r="GMH813" s="47"/>
      <c r="GMI813" s="47"/>
      <c r="GMJ813" s="47"/>
      <c r="GMK813" s="47"/>
      <c r="GML813" s="47"/>
      <c r="GMM813" s="47"/>
      <c r="GMN813" s="47"/>
      <c r="GMO813" s="47"/>
      <c r="GMP813" s="47"/>
      <c r="GMQ813" s="47"/>
      <c r="GMR813" s="47"/>
      <c r="GMS813" s="47"/>
      <c r="GMT813" s="47"/>
      <c r="GMU813" s="47"/>
      <c r="GMV813" s="47"/>
      <c r="GMW813" s="47"/>
      <c r="GMX813" s="47"/>
      <c r="GMY813" s="47"/>
      <c r="GMZ813" s="47"/>
      <c r="GNA813" s="47"/>
      <c r="GNB813" s="47"/>
      <c r="GNC813" s="47"/>
      <c r="GND813" s="47"/>
      <c r="GNE813" s="47"/>
      <c r="GNF813" s="47"/>
      <c r="GNG813" s="47"/>
      <c r="GNH813" s="47"/>
      <c r="GNI813" s="47"/>
      <c r="GNJ813" s="47"/>
      <c r="GNK813" s="47"/>
      <c r="GNL813" s="47"/>
      <c r="GNM813" s="47"/>
      <c r="GNN813" s="47"/>
      <c r="GNO813" s="47"/>
      <c r="GNP813" s="47"/>
      <c r="GNQ813" s="47"/>
      <c r="GNR813" s="47"/>
      <c r="GNS813" s="47"/>
      <c r="GNT813" s="47"/>
      <c r="GNU813" s="47"/>
      <c r="GNV813" s="47"/>
      <c r="GNW813" s="47"/>
      <c r="GNX813" s="47"/>
      <c r="GNY813" s="47"/>
      <c r="GNZ813" s="47"/>
      <c r="GOA813" s="47"/>
      <c r="GOB813" s="47"/>
      <c r="GOC813" s="47"/>
      <c r="GOD813" s="47"/>
      <c r="GOE813" s="47"/>
      <c r="GOF813" s="47"/>
      <c r="GOG813" s="47"/>
      <c r="GOH813" s="47"/>
      <c r="GOI813" s="47"/>
      <c r="GOJ813" s="47"/>
      <c r="GOK813" s="47"/>
      <c r="GOL813" s="47"/>
      <c r="GOM813" s="47"/>
      <c r="GON813" s="47"/>
      <c r="GOO813" s="47"/>
      <c r="GOP813" s="47"/>
      <c r="GOQ813" s="47"/>
      <c r="GOR813" s="47"/>
      <c r="GOS813" s="47"/>
      <c r="GOT813" s="47"/>
      <c r="GOU813" s="47"/>
      <c r="GOV813" s="47"/>
      <c r="GOW813" s="47"/>
      <c r="GOX813" s="47"/>
      <c r="GOY813" s="47"/>
      <c r="GOZ813" s="47"/>
      <c r="GPA813" s="47"/>
      <c r="GPB813" s="47"/>
      <c r="GPC813" s="47"/>
      <c r="GPD813" s="47"/>
      <c r="GPE813" s="47"/>
      <c r="GPF813" s="47"/>
      <c r="GPG813" s="47"/>
      <c r="GPH813" s="47"/>
      <c r="GPI813" s="47"/>
      <c r="GPJ813" s="47"/>
      <c r="GPK813" s="47"/>
      <c r="GPL813" s="47"/>
      <c r="GPM813" s="47"/>
      <c r="GPN813" s="47"/>
      <c r="GPO813" s="47"/>
      <c r="GPP813" s="47"/>
      <c r="GPQ813" s="47"/>
      <c r="GPR813" s="47"/>
      <c r="GPS813" s="47"/>
      <c r="GPT813" s="47"/>
      <c r="GPU813" s="47"/>
      <c r="GPV813" s="47"/>
      <c r="GPW813" s="47"/>
      <c r="GPX813" s="47"/>
      <c r="GPY813" s="47"/>
      <c r="GPZ813" s="47"/>
      <c r="GQA813" s="47"/>
      <c r="GQB813" s="47"/>
      <c r="GQC813" s="47"/>
      <c r="GQD813" s="47"/>
      <c r="GQE813" s="47"/>
      <c r="GQF813" s="47"/>
      <c r="GQG813" s="47"/>
      <c r="GQH813" s="47"/>
      <c r="GQI813" s="47"/>
      <c r="GQJ813" s="47"/>
      <c r="GQK813" s="47"/>
      <c r="GQL813" s="47"/>
      <c r="GQM813" s="47"/>
      <c r="GQN813" s="47"/>
      <c r="GQO813" s="47"/>
      <c r="GQP813" s="47"/>
      <c r="GQQ813" s="47"/>
      <c r="GQR813" s="47"/>
      <c r="GQS813" s="47"/>
      <c r="GQT813" s="47"/>
      <c r="GQU813" s="47"/>
      <c r="GQV813" s="47"/>
      <c r="GQW813" s="47"/>
      <c r="GQX813" s="47"/>
      <c r="GQY813" s="47"/>
      <c r="GQZ813" s="47"/>
      <c r="GRA813" s="47"/>
      <c r="GRB813" s="47"/>
      <c r="GRC813" s="47"/>
      <c r="GRD813" s="47"/>
      <c r="GRE813" s="47"/>
      <c r="GRF813" s="47"/>
      <c r="GRG813" s="47"/>
      <c r="GRH813" s="47"/>
      <c r="GRI813" s="47"/>
      <c r="GRJ813" s="47"/>
      <c r="GRK813" s="47"/>
      <c r="GRL813" s="47"/>
      <c r="GRM813" s="47"/>
      <c r="GRN813" s="47"/>
      <c r="GRO813" s="47"/>
      <c r="GRP813" s="47"/>
      <c r="GRQ813" s="47"/>
      <c r="GRR813" s="47"/>
      <c r="GRS813" s="47"/>
      <c r="GRT813" s="47"/>
      <c r="GRU813" s="47"/>
      <c r="GRV813" s="47"/>
      <c r="GRW813" s="47"/>
      <c r="GRX813" s="47"/>
      <c r="GRY813" s="47"/>
      <c r="GRZ813" s="47"/>
      <c r="GSA813" s="47"/>
      <c r="GSB813" s="47"/>
      <c r="GSC813" s="47"/>
      <c r="GSD813" s="47"/>
      <c r="GSE813" s="47"/>
      <c r="GSF813" s="47"/>
      <c r="GSG813" s="47"/>
      <c r="GSH813" s="47"/>
      <c r="GSI813" s="47"/>
      <c r="GSJ813" s="47"/>
      <c r="GSK813" s="47"/>
      <c r="GSL813" s="47"/>
      <c r="GSM813" s="47"/>
      <c r="GSN813" s="47"/>
      <c r="GSO813" s="47"/>
      <c r="GSP813" s="47"/>
      <c r="GSQ813" s="47"/>
      <c r="GSR813" s="47"/>
      <c r="GSS813" s="47"/>
      <c r="GST813" s="47"/>
      <c r="GSU813" s="47"/>
      <c r="GSV813" s="47"/>
      <c r="GSW813" s="47"/>
      <c r="GSX813" s="47"/>
      <c r="GSY813" s="47"/>
      <c r="GSZ813" s="47"/>
      <c r="GTA813" s="47"/>
      <c r="GTB813" s="47"/>
      <c r="GTC813" s="47"/>
      <c r="GTD813" s="47"/>
      <c r="GTE813" s="47"/>
      <c r="GTF813" s="47"/>
      <c r="GTG813" s="47"/>
      <c r="GTH813" s="47"/>
      <c r="GTI813" s="47"/>
      <c r="GTJ813" s="47"/>
      <c r="GTK813" s="47"/>
      <c r="GTL813" s="47"/>
      <c r="GTM813" s="47"/>
      <c r="GTN813" s="47"/>
      <c r="GTO813" s="47"/>
      <c r="GTP813" s="47"/>
      <c r="GTQ813" s="47"/>
      <c r="GTR813" s="47"/>
      <c r="GTS813" s="47"/>
      <c r="GTT813" s="47"/>
      <c r="GTU813" s="47"/>
      <c r="GTV813" s="47"/>
      <c r="GTW813" s="47"/>
      <c r="GTX813" s="47"/>
      <c r="GTY813" s="47"/>
      <c r="GTZ813" s="47"/>
      <c r="GUA813" s="47"/>
      <c r="GUB813" s="47"/>
      <c r="GUC813" s="47"/>
      <c r="GUD813" s="47"/>
      <c r="GUE813" s="47"/>
      <c r="GUF813" s="47"/>
      <c r="GUG813" s="47"/>
      <c r="GUH813" s="47"/>
      <c r="GUI813" s="47"/>
      <c r="GUJ813" s="47"/>
      <c r="GUK813" s="47"/>
      <c r="GUL813" s="47"/>
      <c r="GUM813" s="47"/>
      <c r="GUN813" s="47"/>
      <c r="GUO813" s="47"/>
      <c r="GUP813" s="47"/>
      <c r="GUQ813" s="47"/>
      <c r="GUR813" s="47"/>
      <c r="GUS813" s="47"/>
      <c r="GUT813" s="47"/>
      <c r="GUU813" s="47"/>
      <c r="GUV813" s="47"/>
      <c r="GUW813" s="47"/>
      <c r="GUX813" s="47"/>
      <c r="GUY813" s="47"/>
      <c r="GUZ813" s="47"/>
      <c r="GVA813" s="47"/>
      <c r="GVB813" s="47"/>
      <c r="GVC813" s="47"/>
      <c r="GVD813" s="47"/>
      <c r="GVE813" s="47"/>
      <c r="GVF813" s="47"/>
      <c r="GVG813" s="47"/>
      <c r="GVH813" s="47"/>
      <c r="GVI813" s="47"/>
      <c r="GVJ813" s="47"/>
      <c r="GVK813" s="47"/>
      <c r="GVL813" s="47"/>
      <c r="GVM813" s="47"/>
      <c r="GVN813" s="47"/>
      <c r="GVO813" s="47"/>
      <c r="GVP813" s="47"/>
      <c r="GVQ813" s="47"/>
      <c r="GVR813" s="47"/>
      <c r="GVS813" s="47"/>
      <c r="GVT813" s="47"/>
      <c r="GVU813" s="47"/>
      <c r="GVV813" s="47"/>
      <c r="GVW813" s="47"/>
      <c r="GVX813" s="47"/>
      <c r="GVY813" s="47"/>
      <c r="GVZ813" s="47"/>
      <c r="GWA813" s="47"/>
      <c r="GWB813" s="47"/>
      <c r="GWC813" s="47"/>
      <c r="GWD813" s="47"/>
      <c r="GWE813" s="47"/>
      <c r="GWF813" s="47"/>
      <c r="GWG813" s="47"/>
      <c r="GWH813" s="47"/>
      <c r="GWI813" s="47"/>
      <c r="GWJ813" s="47"/>
      <c r="GWK813" s="47"/>
      <c r="GWL813" s="47"/>
      <c r="GWM813" s="47"/>
      <c r="GWN813" s="47"/>
      <c r="GWO813" s="47"/>
      <c r="GWP813" s="47"/>
      <c r="GWQ813" s="47"/>
      <c r="GWR813" s="47"/>
      <c r="GWS813" s="47"/>
      <c r="GWT813" s="47"/>
      <c r="GWU813" s="47"/>
      <c r="GWV813" s="47"/>
      <c r="GWW813" s="47"/>
      <c r="GWX813" s="47"/>
      <c r="GWY813" s="47"/>
      <c r="GWZ813" s="47"/>
      <c r="GXA813" s="47"/>
      <c r="GXB813" s="47"/>
      <c r="GXC813" s="47"/>
      <c r="GXD813" s="47"/>
      <c r="GXE813" s="47"/>
      <c r="GXF813" s="47"/>
      <c r="GXG813" s="47"/>
      <c r="GXH813" s="47"/>
      <c r="GXI813" s="47"/>
      <c r="GXJ813" s="47"/>
      <c r="GXK813" s="47"/>
      <c r="GXL813" s="47"/>
      <c r="GXM813" s="47"/>
      <c r="GXN813" s="47"/>
      <c r="GXO813" s="47"/>
      <c r="GXP813" s="47"/>
      <c r="GXQ813" s="47"/>
      <c r="GXR813" s="47"/>
      <c r="GXS813" s="47"/>
      <c r="GXT813" s="47"/>
      <c r="GXU813" s="47"/>
      <c r="GXV813" s="47"/>
      <c r="GXW813" s="47"/>
      <c r="GXX813" s="47"/>
      <c r="GXY813" s="47"/>
      <c r="GXZ813" s="47"/>
      <c r="GYA813" s="47"/>
      <c r="GYB813" s="47"/>
      <c r="GYC813" s="47"/>
      <c r="GYD813" s="47"/>
      <c r="GYE813" s="47"/>
      <c r="GYF813" s="47"/>
      <c r="GYG813" s="47"/>
      <c r="GYH813" s="47"/>
      <c r="GYI813" s="47"/>
      <c r="GYJ813" s="47"/>
      <c r="GYK813" s="47"/>
      <c r="GYL813" s="47"/>
      <c r="GYM813" s="47"/>
      <c r="GYN813" s="47"/>
      <c r="GYO813" s="47"/>
      <c r="GYP813" s="47"/>
      <c r="GYQ813" s="47"/>
      <c r="GYR813" s="47"/>
      <c r="GYS813" s="47"/>
      <c r="GYT813" s="47"/>
      <c r="GYU813" s="47"/>
      <c r="GYV813" s="47"/>
      <c r="GYW813" s="47"/>
      <c r="GYX813" s="47"/>
      <c r="GYY813" s="47"/>
      <c r="GYZ813" s="47"/>
      <c r="GZA813" s="47"/>
      <c r="GZB813" s="47"/>
      <c r="GZC813" s="47"/>
      <c r="GZD813" s="47"/>
      <c r="GZE813" s="47"/>
      <c r="GZF813" s="47"/>
      <c r="GZG813" s="47"/>
      <c r="GZH813" s="47"/>
      <c r="GZI813" s="47"/>
      <c r="GZJ813" s="47"/>
      <c r="GZK813" s="47"/>
      <c r="GZL813" s="47"/>
      <c r="GZM813" s="47"/>
      <c r="GZN813" s="47"/>
      <c r="GZO813" s="47"/>
      <c r="GZP813" s="47"/>
      <c r="GZQ813" s="47"/>
      <c r="GZR813" s="47"/>
      <c r="GZS813" s="47"/>
      <c r="GZT813" s="47"/>
      <c r="GZU813" s="47"/>
      <c r="GZV813" s="47"/>
      <c r="GZW813" s="47"/>
      <c r="GZX813" s="47"/>
      <c r="GZY813" s="47"/>
      <c r="GZZ813" s="47"/>
      <c r="HAA813" s="47"/>
      <c r="HAB813" s="47"/>
      <c r="HAC813" s="47"/>
      <c r="HAD813" s="47"/>
      <c r="HAE813" s="47"/>
      <c r="HAF813" s="47"/>
      <c r="HAG813" s="47"/>
      <c r="HAH813" s="47"/>
      <c r="HAI813" s="47"/>
      <c r="HAJ813" s="47"/>
      <c r="HAK813" s="47"/>
      <c r="HAL813" s="47"/>
      <c r="HAM813" s="47"/>
      <c r="HAN813" s="47"/>
      <c r="HAO813" s="47"/>
      <c r="HAP813" s="47"/>
      <c r="HAQ813" s="47"/>
      <c r="HAR813" s="47"/>
      <c r="HAS813" s="47"/>
      <c r="HAT813" s="47"/>
      <c r="HAU813" s="47"/>
      <c r="HAV813" s="47"/>
      <c r="HAW813" s="47"/>
      <c r="HAX813" s="47"/>
      <c r="HAY813" s="47"/>
      <c r="HAZ813" s="47"/>
      <c r="HBA813" s="47"/>
      <c r="HBB813" s="47"/>
      <c r="HBC813" s="47"/>
      <c r="HBD813" s="47"/>
      <c r="HBE813" s="47"/>
      <c r="HBF813" s="47"/>
      <c r="HBG813" s="47"/>
      <c r="HBH813" s="47"/>
      <c r="HBI813" s="47"/>
      <c r="HBJ813" s="47"/>
      <c r="HBK813" s="47"/>
      <c r="HBL813" s="47"/>
      <c r="HBM813" s="47"/>
      <c r="HBN813" s="47"/>
      <c r="HBO813" s="47"/>
      <c r="HBP813" s="47"/>
      <c r="HBQ813" s="47"/>
      <c r="HBR813" s="47"/>
      <c r="HBS813" s="47"/>
      <c r="HBT813" s="47"/>
      <c r="HBU813" s="47"/>
      <c r="HBV813" s="47"/>
      <c r="HBW813" s="47"/>
      <c r="HBX813" s="47"/>
      <c r="HBY813" s="47"/>
      <c r="HBZ813" s="47"/>
      <c r="HCA813" s="47"/>
      <c r="HCB813" s="47"/>
      <c r="HCC813" s="47"/>
      <c r="HCD813" s="47"/>
      <c r="HCE813" s="47"/>
      <c r="HCF813" s="47"/>
      <c r="HCG813" s="47"/>
      <c r="HCH813" s="47"/>
      <c r="HCI813" s="47"/>
      <c r="HCJ813" s="47"/>
      <c r="HCK813" s="47"/>
      <c r="HCL813" s="47"/>
      <c r="HCM813" s="47"/>
      <c r="HCN813" s="47"/>
      <c r="HCO813" s="47"/>
      <c r="HCP813" s="47"/>
      <c r="HCQ813" s="47"/>
      <c r="HCR813" s="47"/>
      <c r="HCS813" s="47"/>
      <c r="HCT813" s="47"/>
      <c r="HCU813" s="47"/>
      <c r="HCV813" s="47"/>
      <c r="HCW813" s="47"/>
      <c r="HCX813" s="47"/>
      <c r="HCY813" s="47"/>
      <c r="HCZ813" s="47"/>
      <c r="HDA813" s="47"/>
      <c r="HDB813" s="47"/>
      <c r="HDC813" s="47"/>
      <c r="HDD813" s="47"/>
      <c r="HDE813" s="47"/>
      <c r="HDF813" s="47"/>
      <c r="HDG813" s="47"/>
      <c r="HDH813" s="47"/>
      <c r="HDI813" s="47"/>
      <c r="HDJ813" s="47"/>
      <c r="HDK813" s="47"/>
      <c r="HDL813" s="47"/>
      <c r="HDM813" s="47"/>
      <c r="HDN813" s="47"/>
      <c r="HDO813" s="47"/>
      <c r="HDP813" s="47"/>
      <c r="HDQ813" s="47"/>
      <c r="HDR813" s="47"/>
      <c r="HDS813" s="47"/>
      <c r="HDT813" s="47"/>
      <c r="HDU813" s="47"/>
      <c r="HDV813" s="47"/>
      <c r="HDW813" s="47"/>
      <c r="HDX813" s="47"/>
      <c r="HDY813" s="47"/>
      <c r="HDZ813" s="47"/>
      <c r="HEA813" s="47"/>
      <c r="HEB813" s="47"/>
      <c r="HEC813" s="47"/>
      <c r="HED813" s="47"/>
      <c r="HEE813" s="47"/>
      <c r="HEF813" s="47"/>
      <c r="HEG813" s="47"/>
      <c r="HEH813" s="47"/>
      <c r="HEI813" s="47"/>
      <c r="HEJ813" s="47"/>
      <c r="HEK813" s="47"/>
      <c r="HEL813" s="47"/>
      <c r="HEM813" s="47"/>
      <c r="HEN813" s="47"/>
      <c r="HEO813" s="47"/>
      <c r="HEP813" s="47"/>
      <c r="HEQ813" s="47"/>
      <c r="HER813" s="47"/>
      <c r="HES813" s="47"/>
      <c r="HET813" s="47"/>
      <c r="HEU813" s="47"/>
      <c r="HEV813" s="47"/>
      <c r="HEW813" s="47"/>
      <c r="HEX813" s="47"/>
      <c r="HEY813" s="47"/>
      <c r="HEZ813" s="47"/>
      <c r="HFA813" s="47"/>
      <c r="HFB813" s="47"/>
      <c r="HFC813" s="47"/>
      <c r="HFD813" s="47"/>
      <c r="HFE813" s="47"/>
      <c r="HFF813" s="47"/>
      <c r="HFG813" s="47"/>
      <c r="HFH813" s="47"/>
      <c r="HFI813" s="47"/>
      <c r="HFJ813" s="47"/>
      <c r="HFK813" s="47"/>
      <c r="HFL813" s="47"/>
      <c r="HFM813" s="47"/>
      <c r="HFN813" s="47"/>
      <c r="HFO813" s="47"/>
      <c r="HFP813" s="47"/>
      <c r="HFQ813" s="47"/>
      <c r="HFR813" s="47"/>
      <c r="HFS813" s="47"/>
      <c r="HFT813" s="47"/>
      <c r="HFU813" s="47"/>
      <c r="HFV813" s="47"/>
      <c r="HFW813" s="47"/>
      <c r="HFX813" s="47"/>
      <c r="HFY813" s="47"/>
      <c r="HFZ813" s="47"/>
      <c r="HGA813" s="47"/>
      <c r="HGB813" s="47"/>
      <c r="HGC813" s="47"/>
      <c r="HGD813" s="47"/>
      <c r="HGE813" s="47"/>
      <c r="HGF813" s="47"/>
      <c r="HGG813" s="47"/>
      <c r="HGH813" s="47"/>
      <c r="HGI813" s="47"/>
      <c r="HGJ813" s="47"/>
      <c r="HGK813" s="47"/>
      <c r="HGL813" s="47"/>
      <c r="HGM813" s="47"/>
      <c r="HGN813" s="47"/>
      <c r="HGO813" s="47"/>
      <c r="HGP813" s="47"/>
      <c r="HGQ813" s="47"/>
      <c r="HGR813" s="47"/>
      <c r="HGS813" s="47"/>
      <c r="HGT813" s="47"/>
      <c r="HGU813" s="47"/>
      <c r="HGV813" s="47"/>
      <c r="HGW813" s="47"/>
      <c r="HGX813" s="47"/>
      <c r="HGY813" s="47"/>
      <c r="HGZ813" s="47"/>
      <c r="HHA813" s="47"/>
      <c r="HHB813" s="47"/>
      <c r="HHC813" s="47"/>
      <c r="HHD813" s="47"/>
      <c r="HHE813" s="47"/>
      <c r="HHF813" s="47"/>
      <c r="HHG813" s="47"/>
      <c r="HHH813" s="47"/>
      <c r="HHI813" s="47"/>
      <c r="HHJ813" s="47"/>
      <c r="HHK813" s="47"/>
      <c r="HHL813" s="47"/>
      <c r="HHM813" s="47"/>
      <c r="HHN813" s="47"/>
      <c r="HHO813" s="47"/>
      <c r="HHP813" s="47"/>
      <c r="HHQ813" s="47"/>
      <c r="HHR813" s="47"/>
      <c r="HHS813" s="47"/>
      <c r="HHT813" s="47"/>
      <c r="HHU813" s="47"/>
      <c r="HHV813" s="47"/>
      <c r="HHW813" s="47"/>
      <c r="HHX813" s="47"/>
      <c r="HHY813" s="47"/>
      <c r="HHZ813" s="47"/>
      <c r="HIA813" s="47"/>
      <c r="HIB813" s="47"/>
      <c r="HIC813" s="47"/>
      <c r="HID813" s="47"/>
      <c r="HIE813" s="47"/>
      <c r="HIF813" s="47"/>
      <c r="HIG813" s="47"/>
      <c r="HIH813" s="47"/>
      <c r="HII813" s="47"/>
      <c r="HIJ813" s="47"/>
      <c r="HIK813" s="47"/>
      <c r="HIL813" s="47"/>
      <c r="HIM813" s="47"/>
      <c r="HIN813" s="47"/>
      <c r="HIO813" s="47"/>
      <c r="HIP813" s="47"/>
      <c r="HIQ813" s="47"/>
      <c r="HIR813" s="47"/>
      <c r="HIS813" s="47"/>
      <c r="HIT813" s="47"/>
      <c r="HIU813" s="47"/>
      <c r="HIV813" s="47"/>
      <c r="HIW813" s="47"/>
      <c r="HIX813" s="47"/>
      <c r="HIY813" s="47"/>
      <c r="HIZ813" s="47"/>
      <c r="HJA813" s="47"/>
      <c r="HJB813" s="47"/>
      <c r="HJC813" s="47"/>
      <c r="HJD813" s="47"/>
      <c r="HJE813" s="47"/>
      <c r="HJF813" s="47"/>
      <c r="HJG813" s="47"/>
      <c r="HJH813" s="47"/>
      <c r="HJI813" s="47"/>
      <c r="HJJ813" s="47"/>
      <c r="HJK813" s="47"/>
      <c r="HJL813" s="47"/>
      <c r="HJM813" s="47"/>
      <c r="HJN813" s="47"/>
      <c r="HJO813" s="47"/>
      <c r="HJP813" s="47"/>
      <c r="HJQ813" s="47"/>
      <c r="HJR813" s="47"/>
      <c r="HJS813" s="47"/>
      <c r="HJT813" s="47"/>
      <c r="HJU813" s="47"/>
      <c r="HJV813" s="47"/>
      <c r="HJW813" s="47"/>
      <c r="HJX813" s="47"/>
      <c r="HJY813" s="47"/>
      <c r="HJZ813" s="47"/>
      <c r="HKA813" s="47"/>
      <c r="HKB813" s="47"/>
      <c r="HKC813" s="47"/>
      <c r="HKD813" s="47"/>
      <c r="HKE813" s="47"/>
      <c r="HKF813" s="47"/>
      <c r="HKG813" s="47"/>
      <c r="HKH813" s="47"/>
      <c r="HKI813" s="47"/>
      <c r="HKJ813" s="47"/>
      <c r="HKK813" s="47"/>
      <c r="HKL813" s="47"/>
      <c r="HKM813" s="47"/>
      <c r="HKN813" s="47"/>
      <c r="HKO813" s="47"/>
      <c r="HKP813" s="47"/>
      <c r="HKQ813" s="47"/>
      <c r="HKR813" s="47"/>
      <c r="HKS813" s="47"/>
      <c r="HKT813" s="47"/>
      <c r="HKU813" s="47"/>
      <c r="HKV813" s="47"/>
      <c r="HKW813" s="47"/>
      <c r="HKX813" s="47"/>
      <c r="HKY813" s="47"/>
      <c r="HKZ813" s="47"/>
      <c r="HLA813" s="47"/>
      <c r="HLB813" s="47"/>
      <c r="HLC813" s="47"/>
      <c r="HLD813" s="47"/>
      <c r="HLE813" s="47"/>
      <c r="HLF813" s="47"/>
      <c r="HLG813" s="47"/>
      <c r="HLH813" s="47"/>
      <c r="HLI813" s="47"/>
      <c r="HLJ813" s="47"/>
      <c r="HLK813" s="47"/>
      <c r="HLL813" s="47"/>
      <c r="HLM813" s="47"/>
      <c r="HLN813" s="47"/>
      <c r="HLO813" s="47"/>
      <c r="HLP813" s="47"/>
      <c r="HLQ813" s="47"/>
      <c r="HLR813" s="47"/>
      <c r="HLS813" s="47"/>
      <c r="HLT813" s="47"/>
      <c r="HLU813" s="47"/>
      <c r="HLV813" s="47"/>
      <c r="HLW813" s="47"/>
      <c r="HLX813" s="47"/>
      <c r="HLY813" s="47"/>
      <c r="HLZ813" s="47"/>
      <c r="HMA813" s="47"/>
      <c r="HMB813" s="47"/>
      <c r="HMC813" s="47"/>
      <c r="HMD813" s="47"/>
      <c r="HME813" s="47"/>
      <c r="HMF813" s="47"/>
      <c r="HMG813" s="47"/>
      <c r="HMH813" s="47"/>
      <c r="HMI813" s="47"/>
      <c r="HMJ813" s="47"/>
      <c r="HMK813" s="47"/>
      <c r="HML813" s="47"/>
      <c r="HMM813" s="47"/>
      <c r="HMN813" s="47"/>
      <c r="HMO813" s="47"/>
      <c r="HMP813" s="47"/>
      <c r="HMQ813" s="47"/>
      <c r="HMR813" s="47"/>
      <c r="HMS813" s="47"/>
      <c r="HMT813" s="47"/>
      <c r="HMU813" s="47"/>
      <c r="HMV813" s="47"/>
      <c r="HMW813" s="47"/>
      <c r="HMX813" s="47"/>
      <c r="HMY813" s="47"/>
      <c r="HMZ813" s="47"/>
      <c r="HNA813" s="47"/>
      <c r="HNB813" s="47"/>
      <c r="HNC813" s="47"/>
      <c r="HND813" s="47"/>
      <c r="HNE813" s="47"/>
      <c r="HNF813" s="47"/>
      <c r="HNG813" s="47"/>
      <c r="HNH813" s="47"/>
      <c r="HNI813" s="47"/>
      <c r="HNJ813" s="47"/>
      <c r="HNK813" s="47"/>
      <c r="HNL813" s="47"/>
      <c r="HNM813" s="47"/>
      <c r="HNN813" s="47"/>
      <c r="HNO813" s="47"/>
      <c r="HNP813" s="47"/>
      <c r="HNQ813" s="47"/>
      <c r="HNR813" s="47"/>
      <c r="HNS813" s="47"/>
      <c r="HNT813" s="47"/>
      <c r="HNU813" s="47"/>
      <c r="HNV813" s="47"/>
      <c r="HNW813" s="47"/>
      <c r="HNX813" s="47"/>
      <c r="HNY813" s="47"/>
      <c r="HNZ813" s="47"/>
      <c r="HOA813" s="47"/>
      <c r="HOB813" s="47"/>
      <c r="HOC813" s="47"/>
      <c r="HOD813" s="47"/>
      <c r="HOE813" s="47"/>
      <c r="HOF813" s="47"/>
      <c r="HOG813" s="47"/>
      <c r="HOH813" s="47"/>
      <c r="HOI813" s="47"/>
      <c r="HOJ813" s="47"/>
      <c r="HOK813" s="47"/>
      <c r="HOL813" s="47"/>
      <c r="HOM813" s="47"/>
      <c r="HON813" s="47"/>
      <c r="HOO813" s="47"/>
      <c r="HOP813" s="47"/>
      <c r="HOQ813" s="47"/>
      <c r="HOR813" s="47"/>
      <c r="HOS813" s="47"/>
      <c r="HOT813" s="47"/>
      <c r="HOU813" s="47"/>
      <c r="HOV813" s="47"/>
      <c r="HOW813" s="47"/>
      <c r="HOX813" s="47"/>
      <c r="HOY813" s="47"/>
      <c r="HOZ813" s="47"/>
      <c r="HPA813" s="47"/>
      <c r="HPB813" s="47"/>
      <c r="HPC813" s="47"/>
      <c r="HPD813" s="47"/>
      <c r="HPE813" s="47"/>
      <c r="HPF813" s="47"/>
      <c r="HPG813" s="47"/>
      <c r="HPH813" s="47"/>
      <c r="HPI813" s="47"/>
      <c r="HPJ813" s="47"/>
      <c r="HPK813" s="47"/>
      <c r="HPL813" s="47"/>
      <c r="HPM813" s="47"/>
      <c r="HPN813" s="47"/>
      <c r="HPO813" s="47"/>
      <c r="HPP813" s="47"/>
      <c r="HPQ813" s="47"/>
      <c r="HPR813" s="47"/>
      <c r="HPS813" s="47"/>
      <c r="HPT813" s="47"/>
      <c r="HPU813" s="47"/>
      <c r="HPV813" s="47"/>
      <c r="HPW813" s="47"/>
      <c r="HPX813" s="47"/>
      <c r="HPY813" s="47"/>
      <c r="HPZ813" s="47"/>
      <c r="HQA813" s="47"/>
      <c r="HQB813" s="47"/>
      <c r="HQC813" s="47"/>
      <c r="HQD813" s="47"/>
      <c r="HQE813" s="47"/>
      <c r="HQF813" s="47"/>
      <c r="HQG813" s="47"/>
      <c r="HQH813" s="47"/>
      <c r="HQI813" s="47"/>
      <c r="HQJ813" s="47"/>
      <c r="HQK813" s="47"/>
      <c r="HQL813" s="47"/>
      <c r="HQM813" s="47"/>
      <c r="HQN813" s="47"/>
      <c r="HQO813" s="47"/>
      <c r="HQP813" s="47"/>
      <c r="HQQ813" s="47"/>
      <c r="HQR813" s="47"/>
      <c r="HQS813" s="47"/>
      <c r="HQT813" s="47"/>
      <c r="HQU813" s="47"/>
      <c r="HQV813" s="47"/>
      <c r="HQW813" s="47"/>
      <c r="HQX813" s="47"/>
      <c r="HQY813" s="47"/>
      <c r="HQZ813" s="47"/>
      <c r="HRA813" s="47"/>
      <c r="HRB813" s="47"/>
      <c r="HRC813" s="47"/>
      <c r="HRD813" s="47"/>
      <c r="HRE813" s="47"/>
      <c r="HRF813" s="47"/>
      <c r="HRG813" s="47"/>
      <c r="HRH813" s="47"/>
      <c r="HRI813" s="47"/>
      <c r="HRJ813" s="47"/>
      <c r="HRK813" s="47"/>
      <c r="HRL813" s="47"/>
      <c r="HRM813" s="47"/>
      <c r="HRN813" s="47"/>
      <c r="HRO813" s="47"/>
      <c r="HRP813" s="47"/>
      <c r="HRQ813" s="47"/>
      <c r="HRR813" s="47"/>
      <c r="HRS813" s="47"/>
      <c r="HRT813" s="47"/>
      <c r="HRU813" s="47"/>
      <c r="HRV813" s="47"/>
      <c r="HRW813" s="47"/>
      <c r="HRX813" s="47"/>
      <c r="HRY813" s="47"/>
      <c r="HRZ813" s="47"/>
      <c r="HSA813" s="47"/>
      <c r="HSB813" s="47"/>
      <c r="HSC813" s="47"/>
      <c r="HSD813" s="47"/>
      <c r="HSE813" s="47"/>
      <c r="HSF813" s="47"/>
      <c r="HSG813" s="47"/>
      <c r="HSH813" s="47"/>
      <c r="HSI813" s="47"/>
      <c r="HSJ813" s="47"/>
      <c r="HSK813" s="47"/>
      <c r="HSL813" s="47"/>
      <c r="HSM813" s="47"/>
      <c r="HSN813" s="47"/>
      <c r="HSO813" s="47"/>
      <c r="HSP813" s="47"/>
      <c r="HSQ813" s="47"/>
      <c r="HSR813" s="47"/>
      <c r="HSS813" s="47"/>
      <c r="HST813" s="47"/>
      <c r="HSU813" s="47"/>
      <c r="HSV813" s="47"/>
      <c r="HSW813" s="47"/>
      <c r="HSX813" s="47"/>
      <c r="HSY813" s="47"/>
      <c r="HSZ813" s="47"/>
      <c r="HTA813" s="47"/>
      <c r="HTB813" s="47"/>
      <c r="HTC813" s="47"/>
      <c r="HTD813" s="47"/>
      <c r="HTE813" s="47"/>
      <c r="HTF813" s="47"/>
      <c r="HTG813" s="47"/>
      <c r="HTH813" s="47"/>
      <c r="HTI813" s="47"/>
      <c r="HTJ813" s="47"/>
      <c r="HTK813" s="47"/>
      <c r="HTL813" s="47"/>
      <c r="HTM813" s="47"/>
      <c r="HTN813" s="47"/>
      <c r="HTO813" s="47"/>
      <c r="HTP813" s="47"/>
      <c r="HTQ813" s="47"/>
      <c r="HTR813" s="47"/>
      <c r="HTS813" s="47"/>
      <c r="HTT813" s="47"/>
      <c r="HTU813" s="47"/>
      <c r="HTV813" s="47"/>
      <c r="HTW813" s="47"/>
      <c r="HTX813" s="47"/>
      <c r="HTY813" s="47"/>
      <c r="HTZ813" s="47"/>
      <c r="HUA813" s="47"/>
      <c r="HUB813" s="47"/>
      <c r="HUC813" s="47"/>
      <c r="HUD813" s="47"/>
      <c r="HUE813" s="47"/>
      <c r="HUF813" s="47"/>
      <c r="HUG813" s="47"/>
      <c r="HUH813" s="47"/>
      <c r="HUI813" s="47"/>
      <c r="HUJ813" s="47"/>
      <c r="HUK813" s="47"/>
      <c r="HUL813" s="47"/>
      <c r="HUM813" s="47"/>
      <c r="HUN813" s="47"/>
      <c r="HUO813" s="47"/>
      <c r="HUP813" s="47"/>
      <c r="HUQ813" s="47"/>
      <c r="HUR813" s="47"/>
      <c r="HUS813" s="47"/>
      <c r="HUT813" s="47"/>
      <c r="HUU813" s="47"/>
      <c r="HUV813" s="47"/>
      <c r="HUW813" s="47"/>
      <c r="HUX813" s="47"/>
      <c r="HUY813" s="47"/>
      <c r="HUZ813" s="47"/>
      <c r="HVA813" s="47"/>
      <c r="HVB813" s="47"/>
      <c r="HVC813" s="47"/>
      <c r="HVD813" s="47"/>
      <c r="HVE813" s="47"/>
      <c r="HVF813" s="47"/>
      <c r="HVG813" s="47"/>
      <c r="HVH813" s="47"/>
      <c r="HVI813" s="47"/>
      <c r="HVJ813" s="47"/>
      <c r="HVK813" s="47"/>
      <c r="HVL813" s="47"/>
      <c r="HVM813" s="47"/>
      <c r="HVN813" s="47"/>
      <c r="HVO813" s="47"/>
      <c r="HVP813" s="47"/>
      <c r="HVQ813" s="47"/>
      <c r="HVR813" s="47"/>
      <c r="HVS813" s="47"/>
      <c r="HVT813" s="47"/>
      <c r="HVU813" s="47"/>
      <c r="HVV813" s="47"/>
      <c r="HVW813" s="47"/>
      <c r="HVX813" s="47"/>
      <c r="HVY813" s="47"/>
      <c r="HVZ813" s="47"/>
      <c r="HWA813" s="47"/>
      <c r="HWB813" s="47"/>
      <c r="HWC813" s="47"/>
      <c r="HWD813" s="47"/>
      <c r="HWE813" s="47"/>
      <c r="HWF813" s="47"/>
      <c r="HWG813" s="47"/>
      <c r="HWH813" s="47"/>
      <c r="HWI813" s="47"/>
      <c r="HWJ813" s="47"/>
      <c r="HWK813" s="47"/>
      <c r="HWL813" s="47"/>
      <c r="HWM813" s="47"/>
      <c r="HWN813" s="47"/>
      <c r="HWO813" s="47"/>
      <c r="HWP813" s="47"/>
      <c r="HWQ813" s="47"/>
      <c r="HWR813" s="47"/>
      <c r="HWS813" s="47"/>
      <c r="HWT813" s="47"/>
      <c r="HWU813" s="47"/>
      <c r="HWV813" s="47"/>
      <c r="HWW813" s="47"/>
      <c r="HWX813" s="47"/>
      <c r="HWY813" s="47"/>
      <c r="HWZ813" s="47"/>
      <c r="HXA813" s="47"/>
      <c r="HXB813" s="47"/>
      <c r="HXC813" s="47"/>
      <c r="HXD813" s="47"/>
      <c r="HXE813" s="47"/>
      <c r="HXF813" s="47"/>
      <c r="HXG813" s="47"/>
      <c r="HXH813" s="47"/>
      <c r="HXI813" s="47"/>
      <c r="HXJ813" s="47"/>
      <c r="HXK813" s="47"/>
      <c r="HXL813" s="47"/>
      <c r="HXM813" s="47"/>
      <c r="HXN813" s="47"/>
      <c r="HXO813" s="47"/>
      <c r="HXP813" s="47"/>
      <c r="HXQ813" s="47"/>
      <c r="HXR813" s="47"/>
      <c r="HXS813" s="47"/>
      <c r="HXT813" s="47"/>
      <c r="HXU813" s="47"/>
      <c r="HXV813" s="47"/>
      <c r="HXW813" s="47"/>
      <c r="HXX813" s="47"/>
      <c r="HXY813" s="47"/>
      <c r="HXZ813" s="47"/>
      <c r="HYA813" s="47"/>
      <c r="HYB813" s="47"/>
      <c r="HYC813" s="47"/>
      <c r="HYD813" s="47"/>
      <c r="HYE813" s="47"/>
      <c r="HYF813" s="47"/>
      <c r="HYG813" s="47"/>
      <c r="HYH813" s="47"/>
      <c r="HYI813" s="47"/>
      <c r="HYJ813" s="47"/>
      <c r="HYK813" s="47"/>
      <c r="HYL813" s="47"/>
      <c r="HYM813" s="47"/>
      <c r="HYN813" s="47"/>
      <c r="HYO813" s="47"/>
      <c r="HYP813" s="47"/>
      <c r="HYQ813" s="47"/>
      <c r="HYR813" s="47"/>
      <c r="HYS813" s="47"/>
      <c r="HYT813" s="47"/>
      <c r="HYU813" s="47"/>
      <c r="HYV813" s="47"/>
      <c r="HYW813" s="47"/>
      <c r="HYX813" s="47"/>
      <c r="HYY813" s="47"/>
      <c r="HYZ813" s="47"/>
      <c r="HZA813" s="47"/>
      <c r="HZB813" s="47"/>
      <c r="HZC813" s="47"/>
      <c r="HZD813" s="47"/>
      <c r="HZE813" s="47"/>
      <c r="HZF813" s="47"/>
      <c r="HZG813" s="47"/>
      <c r="HZH813" s="47"/>
      <c r="HZI813" s="47"/>
      <c r="HZJ813" s="47"/>
      <c r="HZK813" s="47"/>
      <c r="HZL813" s="47"/>
      <c r="HZM813" s="47"/>
      <c r="HZN813" s="47"/>
      <c r="HZO813" s="47"/>
      <c r="HZP813" s="47"/>
      <c r="HZQ813" s="47"/>
      <c r="HZR813" s="47"/>
      <c r="HZS813" s="47"/>
      <c r="HZT813" s="47"/>
      <c r="HZU813" s="47"/>
      <c r="HZV813" s="47"/>
      <c r="HZW813" s="47"/>
      <c r="HZX813" s="47"/>
      <c r="HZY813" s="47"/>
      <c r="HZZ813" s="47"/>
      <c r="IAA813" s="47"/>
      <c r="IAB813" s="47"/>
      <c r="IAC813" s="47"/>
      <c r="IAD813" s="47"/>
      <c r="IAE813" s="47"/>
      <c r="IAF813" s="47"/>
      <c r="IAG813" s="47"/>
      <c r="IAH813" s="47"/>
      <c r="IAI813" s="47"/>
      <c r="IAJ813" s="47"/>
      <c r="IAK813" s="47"/>
      <c r="IAL813" s="47"/>
      <c r="IAM813" s="47"/>
      <c r="IAN813" s="47"/>
      <c r="IAO813" s="47"/>
      <c r="IAP813" s="47"/>
      <c r="IAQ813" s="47"/>
      <c r="IAR813" s="47"/>
      <c r="IAS813" s="47"/>
      <c r="IAT813" s="47"/>
      <c r="IAU813" s="47"/>
      <c r="IAV813" s="47"/>
      <c r="IAW813" s="47"/>
      <c r="IAX813" s="47"/>
      <c r="IAY813" s="47"/>
      <c r="IAZ813" s="47"/>
      <c r="IBA813" s="47"/>
      <c r="IBB813" s="47"/>
      <c r="IBC813" s="47"/>
      <c r="IBD813" s="47"/>
      <c r="IBE813" s="47"/>
      <c r="IBF813" s="47"/>
      <c r="IBG813" s="47"/>
      <c r="IBH813" s="47"/>
      <c r="IBI813" s="47"/>
      <c r="IBJ813" s="47"/>
      <c r="IBK813" s="47"/>
      <c r="IBL813" s="47"/>
      <c r="IBM813" s="47"/>
      <c r="IBN813" s="47"/>
      <c r="IBO813" s="47"/>
      <c r="IBP813" s="47"/>
      <c r="IBQ813" s="47"/>
      <c r="IBR813" s="47"/>
      <c r="IBS813" s="47"/>
      <c r="IBT813" s="47"/>
      <c r="IBU813" s="47"/>
      <c r="IBV813" s="47"/>
      <c r="IBW813" s="47"/>
      <c r="IBX813" s="47"/>
      <c r="IBY813" s="47"/>
      <c r="IBZ813" s="47"/>
      <c r="ICA813" s="47"/>
      <c r="ICB813" s="47"/>
      <c r="ICC813" s="47"/>
      <c r="ICD813" s="47"/>
      <c r="ICE813" s="47"/>
      <c r="ICF813" s="47"/>
      <c r="ICG813" s="47"/>
      <c r="ICH813" s="47"/>
      <c r="ICI813" s="47"/>
      <c r="ICJ813" s="47"/>
      <c r="ICK813" s="47"/>
      <c r="ICL813" s="47"/>
      <c r="ICM813" s="47"/>
      <c r="ICN813" s="47"/>
      <c r="ICO813" s="47"/>
      <c r="ICP813" s="47"/>
      <c r="ICQ813" s="47"/>
      <c r="ICR813" s="47"/>
      <c r="ICS813" s="47"/>
      <c r="ICT813" s="47"/>
      <c r="ICU813" s="47"/>
      <c r="ICV813" s="47"/>
      <c r="ICW813" s="47"/>
      <c r="ICX813" s="47"/>
      <c r="ICY813" s="47"/>
      <c r="ICZ813" s="47"/>
      <c r="IDA813" s="47"/>
      <c r="IDB813" s="47"/>
      <c r="IDC813" s="47"/>
      <c r="IDD813" s="47"/>
      <c r="IDE813" s="47"/>
      <c r="IDF813" s="47"/>
      <c r="IDG813" s="47"/>
      <c r="IDH813" s="47"/>
      <c r="IDI813" s="47"/>
      <c r="IDJ813" s="47"/>
      <c r="IDK813" s="47"/>
      <c r="IDL813" s="47"/>
      <c r="IDM813" s="47"/>
      <c r="IDN813" s="47"/>
      <c r="IDO813" s="47"/>
      <c r="IDP813" s="47"/>
      <c r="IDQ813" s="47"/>
      <c r="IDR813" s="47"/>
      <c r="IDS813" s="47"/>
      <c r="IDT813" s="47"/>
      <c r="IDU813" s="47"/>
      <c r="IDV813" s="47"/>
      <c r="IDW813" s="47"/>
      <c r="IDX813" s="47"/>
      <c r="IDY813" s="47"/>
      <c r="IDZ813" s="47"/>
      <c r="IEA813" s="47"/>
      <c r="IEB813" s="47"/>
      <c r="IEC813" s="47"/>
      <c r="IED813" s="47"/>
      <c r="IEE813" s="47"/>
      <c r="IEF813" s="47"/>
      <c r="IEG813" s="47"/>
      <c r="IEH813" s="47"/>
      <c r="IEI813" s="47"/>
      <c r="IEJ813" s="47"/>
      <c r="IEK813" s="47"/>
      <c r="IEL813" s="47"/>
      <c r="IEM813" s="47"/>
      <c r="IEN813" s="47"/>
      <c r="IEO813" s="47"/>
      <c r="IEP813" s="47"/>
      <c r="IEQ813" s="47"/>
      <c r="IER813" s="47"/>
      <c r="IES813" s="47"/>
      <c r="IET813" s="47"/>
      <c r="IEU813" s="47"/>
      <c r="IEV813" s="47"/>
      <c r="IEW813" s="47"/>
      <c r="IEX813" s="47"/>
      <c r="IEY813" s="47"/>
      <c r="IEZ813" s="47"/>
      <c r="IFA813" s="47"/>
      <c r="IFB813" s="47"/>
      <c r="IFC813" s="47"/>
      <c r="IFD813" s="47"/>
      <c r="IFE813" s="47"/>
      <c r="IFF813" s="47"/>
      <c r="IFG813" s="47"/>
      <c r="IFH813" s="47"/>
      <c r="IFI813" s="47"/>
      <c r="IFJ813" s="47"/>
      <c r="IFK813" s="47"/>
      <c r="IFL813" s="47"/>
      <c r="IFM813" s="47"/>
      <c r="IFN813" s="47"/>
      <c r="IFO813" s="47"/>
      <c r="IFP813" s="47"/>
      <c r="IFQ813" s="47"/>
      <c r="IFR813" s="47"/>
      <c r="IFS813" s="47"/>
      <c r="IFT813" s="47"/>
      <c r="IFU813" s="47"/>
      <c r="IFV813" s="47"/>
      <c r="IFW813" s="47"/>
      <c r="IFX813" s="47"/>
      <c r="IFY813" s="47"/>
      <c r="IFZ813" s="47"/>
      <c r="IGA813" s="47"/>
      <c r="IGB813" s="47"/>
      <c r="IGC813" s="47"/>
      <c r="IGD813" s="47"/>
      <c r="IGE813" s="47"/>
      <c r="IGF813" s="47"/>
      <c r="IGG813" s="47"/>
      <c r="IGH813" s="47"/>
      <c r="IGI813" s="47"/>
      <c r="IGJ813" s="47"/>
      <c r="IGK813" s="47"/>
      <c r="IGL813" s="47"/>
      <c r="IGM813" s="47"/>
      <c r="IGN813" s="47"/>
      <c r="IGO813" s="47"/>
      <c r="IGP813" s="47"/>
      <c r="IGQ813" s="47"/>
      <c r="IGR813" s="47"/>
      <c r="IGS813" s="47"/>
      <c r="IGT813" s="47"/>
      <c r="IGU813" s="47"/>
      <c r="IGV813" s="47"/>
      <c r="IGW813" s="47"/>
      <c r="IGX813" s="47"/>
      <c r="IGY813" s="47"/>
      <c r="IGZ813" s="47"/>
      <c r="IHA813" s="47"/>
      <c r="IHB813" s="47"/>
      <c r="IHC813" s="47"/>
      <c r="IHD813" s="47"/>
      <c r="IHE813" s="47"/>
      <c r="IHF813" s="47"/>
      <c r="IHG813" s="47"/>
      <c r="IHH813" s="47"/>
      <c r="IHI813" s="47"/>
      <c r="IHJ813" s="47"/>
      <c r="IHK813" s="47"/>
      <c r="IHL813" s="47"/>
      <c r="IHM813" s="47"/>
      <c r="IHN813" s="47"/>
      <c r="IHO813" s="47"/>
      <c r="IHP813" s="47"/>
      <c r="IHQ813" s="47"/>
      <c r="IHR813" s="47"/>
      <c r="IHS813" s="47"/>
      <c r="IHT813" s="47"/>
      <c r="IHU813" s="47"/>
      <c r="IHV813" s="47"/>
      <c r="IHW813" s="47"/>
      <c r="IHX813" s="47"/>
      <c r="IHY813" s="47"/>
      <c r="IHZ813" s="47"/>
      <c r="IIA813" s="47"/>
      <c r="IIB813" s="47"/>
      <c r="IIC813" s="47"/>
      <c r="IID813" s="47"/>
      <c r="IIE813" s="47"/>
      <c r="IIF813" s="47"/>
      <c r="IIG813" s="47"/>
      <c r="IIH813" s="47"/>
      <c r="III813" s="47"/>
      <c r="IIJ813" s="47"/>
      <c r="IIK813" s="47"/>
      <c r="IIL813" s="47"/>
      <c r="IIM813" s="47"/>
      <c r="IIN813" s="47"/>
      <c r="IIO813" s="47"/>
      <c r="IIP813" s="47"/>
      <c r="IIQ813" s="47"/>
      <c r="IIR813" s="47"/>
      <c r="IIS813" s="47"/>
      <c r="IIT813" s="47"/>
      <c r="IIU813" s="47"/>
      <c r="IIV813" s="47"/>
      <c r="IIW813" s="47"/>
      <c r="IIX813" s="47"/>
      <c r="IIY813" s="47"/>
      <c r="IIZ813" s="47"/>
      <c r="IJA813" s="47"/>
      <c r="IJB813" s="47"/>
      <c r="IJC813" s="47"/>
      <c r="IJD813" s="47"/>
      <c r="IJE813" s="47"/>
      <c r="IJF813" s="47"/>
      <c r="IJG813" s="47"/>
      <c r="IJH813" s="47"/>
      <c r="IJI813" s="47"/>
      <c r="IJJ813" s="47"/>
      <c r="IJK813" s="47"/>
      <c r="IJL813" s="47"/>
      <c r="IJM813" s="47"/>
      <c r="IJN813" s="47"/>
      <c r="IJO813" s="47"/>
      <c r="IJP813" s="47"/>
      <c r="IJQ813" s="47"/>
      <c r="IJR813" s="47"/>
      <c r="IJS813" s="47"/>
      <c r="IJT813" s="47"/>
      <c r="IJU813" s="47"/>
      <c r="IJV813" s="47"/>
      <c r="IJW813" s="47"/>
      <c r="IJX813" s="47"/>
      <c r="IJY813" s="47"/>
      <c r="IJZ813" s="47"/>
      <c r="IKA813" s="47"/>
      <c r="IKB813" s="47"/>
      <c r="IKC813" s="47"/>
      <c r="IKD813" s="47"/>
      <c r="IKE813" s="47"/>
      <c r="IKF813" s="47"/>
      <c r="IKG813" s="47"/>
      <c r="IKH813" s="47"/>
      <c r="IKI813" s="47"/>
      <c r="IKJ813" s="47"/>
      <c r="IKK813" s="47"/>
      <c r="IKL813" s="47"/>
      <c r="IKM813" s="47"/>
      <c r="IKN813" s="47"/>
      <c r="IKO813" s="47"/>
      <c r="IKP813" s="47"/>
      <c r="IKQ813" s="47"/>
      <c r="IKR813" s="47"/>
      <c r="IKS813" s="47"/>
      <c r="IKT813" s="47"/>
      <c r="IKU813" s="47"/>
      <c r="IKV813" s="47"/>
      <c r="IKW813" s="47"/>
      <c r="IKX813" s="47"/>
      <c r="IKY813" s="47"/>
      <c r="IKZ813" s="47"/>
      <c r="ILA813" s="47"/>
      <c r="ILB813" s="47"/>
      <c r="ILC813" s="47"/>
      <c r="ILD813" s="47"/>
      <c r="ILE813" s="47"/>
      <c r="ILF813" s="47"/>
      <c r="ILG813" s="47"/>
      <c r="ILH813" s="47"/>
      <c r="ILI813" s="47"/>
      <c r="ILJ813" s="47"/>
      <c r="ILK813" s="47"/>
      <c r="ILL813" s="47"/>
      <c r="ILM813" s="47"/>
      <c r="ILN813" s="47"/>
      <c r="ILO813" s="47"/>
      <c r="ILP813" s="47"/>
      <c r="ILQ813" s="47"/>
      <c r="ILR813" s="47"/>
      <c r="ILS813" s="47"/>
      <c r="ILT813" s="47"/>
      <c r="ILU813" s="47"/>
      <c r="ILV813" s="47"/>
      <c r="ILW813" s="47"/>
      <c r="ILX813" s="47"/>
      <c r="ILY813" s="47"/>
      <c r="ILZ813" s="47"/>
      <c r="IMA813" s="47"/>
      <c r="IMB813" s="47"/>
      <c r="IMC813" s="47"/>
      <c r="IMD813" s="47"/>
      <c r="IME813" s="47"/>
      <c r="IMF813" s="47"/>
      <c r="IMG813" s="47"/>
      <c r="IMH813" s="47"/>
      <c r="IMI813" s="47"/>
      <c r="IMJ813" s="47"/>
      <c r="IMK813" s="47"/>
      <c r="IML813" s="47"/>
      <c r="IMM813" s="47"/>
      <c r="IMN813" s="47"/>
      <c r="IMO813" s="47"/>
      <c r="IMP813" s="47"/>
      <c r="IMQ813" s="47"/>
      <c r="IMR813" s="47"/>
      <c r="IMS813" s="47"/>
      <c r="IMT813" s="47"/>
      <c r="IMU813" s="47"/>
      <c r="IMV813" s="47"/>
      <c r="IMW813" s="47"/>
      <c r="IMX813" s="47"/>
      <c r="IMY813" s="47"/>
      <c r="IMZ813" s="47"/>
      <c r="INA813" s="47"/>
      <c r="INB813" s="47"/>
      <c r="INC813" s="47"/>
      <c r="IND813" s="47"/>
      <c r="INE813" s="47"/>
      <c r="INF813" s="47"/>
      <c r="ING813" s="47"/>
      <c r="INH813" s="47"/>
      <c r="INI813" s="47"/>
      <c r="INJ813" s="47"/>
      <c r="INK813" s="47"/>
      <c r="INL813" s="47"/>
      <c r="INM813" s="47"/>
      <c r="INN813" s="47"/>
      <c r="INO813" s="47"/>
      <c r="INP813" s="47"/>
      <c r="INQ813" s="47"/>
      <c r="INR813" s="47"/>
      <c r="INS813" s="47"/>
      <c r="INT813" s="47"/>
      <c r="INU813" s="47"/>
      <c r="INV813" s="47"/>
      <c r="INW813" s="47"/>
      <c r="INX813" s="47"/>
      <c r="INY813" s="47"/>
      <c r="INZ813" s="47"/>
      <c r="IOA813" s="47"/>
      <c r="IOB813" s="47"/>
      <c r="IOC813" s="47"/>
      <c r="IOD813" s="47"/>
      <c r="IOE813" s="47"/>
      <c r="IOF813" s="47"/>
      <c r="IOG813" s="47"/>
      <c r="IOH813" s="47"/>
      <c r="IOI813" s="47"/>
      <c r="IOJ813" s="47"/>
      <c r="IOK813" s="47"/>
      <c r="IOL813" s="47"/>
      <c r="IOM813" s="47"/>
      <c r="ION813" s="47"/>
      <c r="IOO813" s="47"/>
      <c r="IOP813" s="47"/>
      <c r="IOQ813" s="47"/>
      <c r="IOR813" s="47"/>
      <c r="IOS813" s="47"/>
      <c r="IOT813" s="47"/>
      <c r="IOU813" s="47"/>
      <c r="IOV813" s="47"/>
      <c r="IOW813" s="47"/>
      <c r="IOX813" s="47"/>
      <c r="IOY813" s="47"/>
      <c r="IOZ813" s="47"/>
      <c r="IPA813" s="47"/>
      <c r="IPB813" s="47"/>
      <c r="IPC813" s="47"/>
      <c r="IPD813" s="47"/>
      <c r="IPE813" s="47"/>
      <c r="IPF813" s="47"/>
      <c r="IPG813" s="47"/>
      <c r="IPH813" s="47"/>
      <c r="IPI813" s="47"/>
      <c r="IPJ813" s="47"/>
      <c r="IPK813" s="47"/>
      <c r="IPL813" s="47"/>
      <c r="IPM813" s="47"/>
      <c r="IPN813" s="47"/>
      <c r="IPO813" s="47"/>
      <c r="IPP813" s="47"/>
      <c r="IPQ813" s="47"/>
      <c r="IPR813" s="47"/>
      <c r="IPS813" s="47"/>
      <c r="IPT813" s="47"/>
      <c r="IPU813" s="47"/>
      <c r="IPV813" s="47"/>
      <c r="IPW813" s="47"/>
      <c r="IPX813" s="47"/>
      <c r="IPY813" s="47"/>
      <c r="IPZ813" s="47"/>
      <c r="IQA813" s="47"/>
      <c r="IQB813" s="47"/>
      <c r="IQC813" s="47"/>
      <c r="IQD813" s="47"/>
      <c r="IQE813" s="47"/>
      <c r="IQF813" s="47"/>
      <c r="IQG813" s="47"/>
      <c r="IQH813" s="47"/>
      <c r="IQI813" s="47"/>
      <c r="IQJ813" s="47"/>
      <c r="IQK813" s="47"/>
      <c r="IQL813" s="47"/>
      <c r="IQM813" s="47"/>
      <c r="IQN813" s="47"/>
      <c r="IQO813" s="47"/>
      <c r="IQP813" s="47"/>
      <c r="IQQ813" s="47"/>
      <c r="IQR813" s="47"/>
      <c r="IQS813" s="47"/>
      <c r="IQT813" s="47"/>
      <c r="IQU813" s="47"/>
      <c r="IQV813" s="47"/>
      <c r="IQW813" s="47"/>
      <c r="IQX813" s="47"/>
      <c r="IQY813" s="47"/>
      <c r="IQZ813" s="47"/>
      <c r="IRA813" s="47"/>
      <c r="IRB813" s="47"/>
      <c r="IRC813" s="47"/>
      <c r="IRD813" s="47"/>
      <c r="IRE813" s="47"/>
      <c r="IRF813" s="47"/>
      <c r="IRG813" s="47"/>
      <c r="IRH813" s="47"/>
      <c r="IRI813" s="47"/>
      <c r="IRJ813" s="47"/>
      <c r="IRK813" s="47"/>
      <c r="IRL813" s="47"/>
      <c r="IRM813" s="47"/>
      <c r="IRN813" s="47"/>
      <c r="IRO813" s="47"/>
      <c r="IRP813" s="47"/>
      <c r="IRQ813" s="47"/>
      <c r="IRR813" s="47"/>
      <c r="IRS813" s="47"/>
      <c r="IRT813" s="47"/>
      <c r="IRU813" s="47"/>
      <c r="IRV813" s="47"/>
      <c r="IRW813" s="47"/>
      <c r="IRX813" s="47"/>
      <c r="IRY813" s="47"/>
      <c r="IRZ813" s="47"/>
      <c r="ISA813" s="47"/>
      <c r="ISB813" s="47"/>
      <c r="ISC813" s="47"/>
      <c r="ISD813" s="47"/>
      <c r="ISE813" s="47"/>
      <c r="ISF813" s="47"/>
      <c r="ISG813" s="47"/>
      <c r="ISH813" s="47"/>
      <c r="ISI813" s="47"/>
      <c r="ISJ813" s="47"/>
      <c r="ISK813" s="47"/>
      <c r="ISL813" s="47"/>
      <c r="ISM813" s="47"/>
      <c r="ISN813" s="47"/>
      <c r="ISO813" s="47"/>
      <c r="ISP813" s="47"/>
      <c r="ISQ813" s="47"/>
      <c r="ISR813" s="47"/>
      <c r="ISS813" s="47"/>
      <c r="IST813" s="47"/>
      <c r="ISU813" s="47"/>
      <c r="ISV813" s="47"/>
      <c r="ISW813" s="47"/>
      <c r="ISX813" s="47"/>
      <c r="ISY813" s="47"/>
      <c r="ISZ813" s="47"/>
      <c r="ITA813" s="47"/>
      <c r="ITB813" s="47"/>
      <c r="ITC813" s="47"/>
      <c r="ITD813" s="47"/>
      <c r="ITE813" s="47"/>
      <c r="ITF813" s="47"/>
      <c r="ITG813" s="47"/>
      <c r="ITH813" s="47"/>
      <c r="ITI813" s="47"/>
      <c r="ITJ813" s="47"/>
      <c r="ITK813" s="47"/>
      <c r="ITL813" s="47"/>
      <c r="ITM813" s="47"/>
      <c r="ITN813" s="47"/>
      <c r="ITO813" s="47"/>
      <c r="ITP813" s="47"/>
      <c r="ITQ813" s="47"/>
      <c r="ITR813" s="47"/>
      <c r="ITS813" s="47"/>
      <c r="ITT813" s="47"/>
      <c r="ITU813" s="47"/>
      <c r="ITV813" s="47"/>
      <c r="ITW813" s="47"/>
      <c r="ITX813" s="47"/>
      <c r="ITY813" s="47"/>
      <c r="ITZ813" s="47"/>
      <c r="IUA813" s="47"/>
      <c r="IUB813" s="47"/>
      <c r="IUC813" s="47"/>
      <c r="IUD813" s="47"/>
      <c r="IUE813" s="47"/>
      <c r="IUF813" s="47"/>
      <c r="IUG813" s="47"/>
      <c r="IUH813" s="47"/>
      <c r="IUI813" s="47"/>
      <c r="IUJ813" s="47"/>
      <c r="IUK813" s="47"/>
      <c r="IUL813" s="47"/>
      <c r="IUM813" s="47"/>
      <c r="IUN813" s="47"/>
      <c r="IUO813" s="47"/>
      <c r="IUP813" s="47"/>
      <c r="IUQ813" s="47"/>
      <c r="IUR813" s="47"/>
      <c r="IUS813" s="47"/>
      <c r="IUT813" s="47"/>
      <c r="IUU813" s="47"/>
      <c r="IUV813" s="47"/>
      <c r="IUW813" s="47"/>
      <c r="IUX813" s="47"/>
      <c r="IUY813" s="47"/>
      <c r="IUZ813" s="47"/>
      <c r="IVA813" s="47"/>
      <c r="IVB813" s="47"/>
      <c r="IVC813" s="47"/>
      <c r="IVD813" s="47"/>
      <c r="IVE813" s="47"/>
      <c r="IVF813" s="47"/>
      <c r="IVG813" s="47"/>
      <c r="IVH813" s="47"/>
      <c r="IVI813" s="47"/>
      <c r="IVJ813" s="47"/>
      <c r="IVK813" s="47"/>
      <c r="IVL813" s="47"/>
      <c r="IVM813" s="47"/>
      <c r="IVN813" s="47"/>
      <c r="IVO813" s="47"/>
      <c r="IVP813" s="47"/>
      <c r="IVQ813" s="47"/>
      <c r="IVR813" s="47"/>
      <c r="IVS813" s="47"/>
      <c r="IVT813" s="47"/>
      <c r="IVU813" s="47"/>
      <c r="IVV813" s="47"/>
      <c r="IVW813" s="47"/>
      <c r="IVX813" s="47"/>
      <c r="IVY813" s="47"/>
      <c r="IVZ813" s="47"/>
      <c r="IWA813" s="47"/>
      <c r="IWB813" s="47"/>
      <c r="IWC813" s="47"/>
      <c r="IWD813" s="47"/>
      <c r="IWE813" s="47"/>
      <c r="IWF813" s="47"/>
      <c r="IWG813" s="47"/>
      <c r="IWH813" s="47"/>
      <c r="IWI813" s="47"/>
      <c r="IWJ813" s="47"/>
      <c r="IWK813" s="47"/>
      <c r="IWL813" s="47"/>
      <c r="IWM813" s="47"/>
      <c r="IWN813" s="47"/>
      <c r="IWO813" s="47"/>
      <c r="IWP813" s="47"/>
      <c r="IWQ813" s="47"/>
      <c r="IWR813" s="47"/>
      <c r="IWS813" s="47"/>
      <c r="IWT813" s="47"/>
      <c r="IWU813" s="47"/>
      <c r="IWV813" s="47"/>
      <c r="IWW813" s="47"/>
      <c r="IWX813" s="47"/>
      <c r="IWY813" s="47"/>
      <c r="IWZ813" s="47"/>
      <c r="IXA813" s="47"/>
      <c r="IXB813" s="47"/>
      <c r="IXC813" s="47"/>
      <c r="IXD813" s="47"/>
      <c r="IXE813" s="47"/>
      <c r="IXF813" s="47"/>
      <c r="IXG813" s="47"/>
      <c r="IXH813" s="47"/>
      <c r="IXI813" s="47"/>
      <c r="IXJ813" s="47"/>
      <c r="IXK813" s="47"/>
      <c r="IXL813" s="47"/>
      <c r="IXM813" s="47"/>
      <c r="IXN813" s="47"/>
      <c r="IXO813" s="47"/>
      <c r="IXP813" s="47"/>
      <c r="IXQ813" s="47"/>
      <c r="IXR813" s="47"/>
      <c r="IXS813" s="47"/>
      <c r="IXT813" s="47"/>
      <c r="IXU813" s="47"/>
      <c r="IXV813" s="47"/>
      <c r="IXW813" s="47"/>
      <c r="IXX813" s="47"/>
      <c r="IXY813" s="47"/>
      <c r="IXZ813" s="47"/>
      <c r="IYA813" s="47"/>
      <c r="IYB813" s="47"/>
      <c r="IYC813" s="47"/>
      <c r="IYD813" s="47"/>
      <c r="IYE813" s="47"/>
      <c r="IYF813" s="47"/>
      <c r="IYG813" s="47"/>
      <c r="IYH813" s="47"/>
      <c r="IYI813" s="47"/>
      <c r="IYJ813" s="47"/>
      <c r="IYK813" s="47"/>
      <c r="IYL813" s="47"/>
      <c r="IYM813" s="47"/>
      <c r="IYN813" s="47"/>
      <c r="IYO813" s="47"/>
      <c r="IYP813" s="47"/>
      <c r="IYQ813" s="47"/>
      <c r="IYR813" s="47"/>
      <c r="IYS813" s="47"/>
      <c r="IYT813" s="47"/>
      <c r="IYU813" s="47"/>
      <c r="IYV813" s="47"/>
      <c r="IYW813" s="47"/>
      <c r="IYX813" s="47"/>
      <c r="IYY813" s="47"/>
      <c r="IYZ813" s="47"/>
      <c r="IZA813" s="47"/>
      <c r="IZB813" s="47"/>
      <c r="IZC813" s="47"/>
      <c r="IZD813" s="47"/>
      <c r="IZE813" s="47"/>
      <c r="IZF813" s="47"/>
      <c r="IZG813" s="47"/>
      <c r="IZH813" s="47"/>
      <c r="IZI813" s="47"/>
      <c r="IZJ813" s="47"/>
      <c r="IZK813" s="47"/>
      <c r="IZL813" s="47"/>
      <c r="IZM813" s="47"/>
      <c r="IZN813" s="47"/>
      <c r="IZO813" s="47"/>
      <c r="IZP813" s="47"/>
      <c r="IZQ813" s="47"/>
      <c r="IZR813" s="47"/>
      <c r="IZS813" s="47"/>
      <c r="IZT813" s="47"/>
      <c r="IZU813" s="47"/>
      <c r="IZV813" s="47"/>
      <c r="IZW813" s="47"/>
      <c r="IZX813" s="47"/>
      <c r="IZY813" s="47"/>
      <c r="IZZ813" s="47"/>
      <c r="JAA813" s="47"/>
      <c r="JAB813" s="47"/>
      <c r="JAC813" s="47"/>
      <c r="JAD813" s="47"/>
      <c r="JAE813" s="47"/>
      <c r="JAF813" s="47"/>
      <c r="JAG813" s="47"/>
      <c r="JAH813" s="47"/>
      <c r="JAI813" s="47"/>
      <c r="JAJ813" s="47"/>
      <c r="JAK813" s="47"/>
      <c r="JAL813" s="47"/>
      <c r="JAM813" s="47"/>
      <c r="JAN813" s="47"/>
      <c r="JAO813" s="47"/>
      <c r="JAP813" s="47"/>
      <c r="JAQ813" s="47"/>
      <c r="JAR813" s="47"/>
      <c r="JAS813" s="47"/>
      <c r="JAT813" s="47"/>
      <c r="JAU813" s="47"/>
      <c r="JAV813" s="47"/>
      <c r="JAW813" s="47"/>
      <c r="JAX813" s="47"/>
      <c r="JAY813" s="47"/>
      <c r="JAZ813" s="47"/>
      <c r="JBA813" s="47"/>
      <c r="JBB813" s="47"/>
      <c r="JBC813" s="47"/>
      <c r="JBD813" s="47"/>
      <c r="JBE813" s="47"/>
      <c r="JBF813" s="47"/>
      <c r="JBG813" s="47"/>
      <c r="JBH813" s="47"/>
      <c r="JBI813" s="47"/>
      <c r="JBJ813" s="47"/>
      <c r="JBK813" s="47"/>
      <c r="JBL813" s="47"/>
      <c r="JBM813" s="47"/>
      <c r="JBN813" s="47"/>
      <c r="JBO813" s="47"/>
      <c r="JBP813" s="47"/>
      <c r="JBQ813" s="47"/>
      <c r="JBR813" s="47"/>
      <c r="JBS813" s="47"/>
      <c r="JBT813" s="47"/>
      <c r="JBU813" s="47"/>
      <c r="JBV813" s="47"/>
      <c r="JBW813" s="47"/>
      <c r="JBX813" s="47"/>
      <c r="JBY813" s="47"/>
      <c r="JBZ813" s="47"/>
      <c r="JCA813" s="47"/>
      <c r="JCB813" s="47"/>
      <c r="JCC813" s="47"/>
      <c r="JCD813" s="47"/>
      <c r="JCE813" s="47"/>
      <c r="JCF813" s="47"/>
      <c r="JCG813" s="47"/>
      <c r="JCH813" s="47"/>
      <c r="JCI813" s="47"/>
      <c r="JCJ813" s="47"/>
      <c r="JCK813" s="47"/>
      <c r="JCL813" s="47"/>
      <c r="JCM813" s="47"/>
      <c r="JCN813" s="47"/>
      <c r="JCO813" s="47"/>
      <c r="JCP813" s="47"/>
      <c r="JCQ813" s="47"/>
      <c r="JCR813" s="47"/>
      <c r="JCS813" s="47"/>
      <c r="JCT813" s="47"/>
      <c r="JCU813" s="47"/>
      <c r="JCV813" s="47"/>
      <c r="JCW813" s="47"/>
      <c r="JCX813" s="47"/>
      <c r="JCY813" s="47"/>
      <c r="JCZ813" s="47"/>
      <c r="JDA813" s="47"/>
      <c r="JDB813" s="47"/>
      <c r="JDC813" s="47"/>
      <c r="JDD813" s="47"/>
      <c r="JDE813" s="47"/>
      <c r="JDF813" s="47"/>
      <c r="JDG813" s="47"/>
      <c r="JDH813" s="47"/>
      <c r="JDI813" s="47"/>
      <c r="JDJ813" s="47"/>
      <c r="JDK813" s="47"/>
      <c r="JDL813" s="47"/>
      <c r="JDM813" s="47"/>
      <c r="JDN813" s="47"/>
      <c r="JDO813" s="47"/>
      <c r="JDP813" s="47"/>
      <c r="JDQ813" s="47"/>
      <c r="JDR813" s="47"/>
      <c r="JDS813" s="47"/>
      <c r="JDT813" s="47"/>
      <c r="JDU813" s="47"/>
      <c r="JDV813" s="47"/>
      <c r="JDW813" s="47"/>
      <c r="JDX813" s="47"/>
      <c r="JDY813" s="47"/>
      <c r="JDZ813" s="47"/>
      <c r="JEA813" s="47"/>
      <c r="JEB813" s="47"/>
      <c r="JEC813" s="47"/>
      <c r="JED813" s="47"/>
      <c r="JEE813" s="47"/>
      <c r="JEF813" s="47"/>
      <c r="JEG813" s="47"/>
      <c r="JEH813" s="47"/>
      <c r="JEI813" s="47"/>
      <c r="JEJ813" s="47"/>
      <c r="JEK813" s="47"/>
      <c r="JEL813" s="47"/>
      <c r="JEM813" s="47"/>
      <c r="JEN813" s="47"/>
      <c r="JEO813" s="47"/>
      <c r="JEP813" s="47"/>
      <c r="JEQ813" s="47"/>
      <c r="JER813" s="47"/>
      <c r="JES813" s="47"/>
      <c r="JET813" s="47"/>
      <c r="JEU813" s="47"/>
      <c r="JEV813" s="47"/>
      <c r="JEW813" s="47"/>
      <c r="JEX813" s="47"/>
      <c r="JEY813" s="47"/>
      <c r="JEZ813" s="47"/>
      <c r="JFA813" s="47"/>
      <c r="JFB813" s="47"/>
      <c r="JFC813" s="47"/>
      <c r="JFD813" s="47"/>
      <c r="JFE813" s="47"/>
      <c r="JFF813" s="47"/>
      <c r="JFG813" s="47"/>
      <c r="JFH813" s="47"/>
      <c r="JFI813" s="47"/>
      <c r="JFJ813" s="47"/>
      <c r="JFK813" s="47"/>
      <c r="JFL813" s="47"/>
      <c r="JFM813" s="47"/>
      <c r="JFN813" s="47"/>
      <c r="JFO813" s="47"/>
      <c r="JFP813" s="47"/>
      <c r="JFQ813" s="47"/>
      <c r="JFR813" s="47"/>
      <c r="JFS813" s="47"/>
      <c r="JFT813" s="47"/>
      <c r="JFU813" s="47"/>
      <c r="JFV813" s="47"/>
      <c r="JFW813" s="47"/>
      <c r="JFX813" s="47"/>
      <c r="JFY813" s="47"/>
      <c r="JFZ813" s="47"/>
      <c r="JGA813" s="47"/>
      <c r="JGB813" s="47"/>
      <c r="JGC813" s="47"/>
      <c r="JGD813" s="47"/>
      <c r="JGE813" s="47"/>
      <c r="JGF813" s="47"/>
      <c r="JGG813" s="47"/>
      <c r="JGH813" s="47"/>
      <c r="JGI813" s="47"/>
      <c r="JGJ813" s="47"/>
      <c r="JGK813" s="47"/>
      <c r="JGL813" s="47"/>
      <c r="JGM813" s="47"/>
      <c r="JGN813" s="47"/>
      <c r="JGO813" s="47"/>
      <c r="JGP813" s="47"/>
      <c r="JGQ813" s="47"/>
      <c r="JGR813" s="47"/>
      <c r="JGS813" s="47"/>
      <c r="JGT813" s="47"/>
      <c r="JGU813" s="47"/>
      <c r="JGV813" s="47"/>
      <c r="JGW813" s="47"/>
      <c r="JGX813" s="47"/>
      <c r="JGY813" s="47"/>
      <c r="JGZ813" s="47"/>
      <c r="JHA813" s="47"/>
      <c r="JHB813" s="47"/>
      <c r="JHC813" s="47"/>
      <c r="JHD813" s="47"/>
      <c r="JHE813" s="47"/>
      <c r="JHF813" s="47"/>
      <c r="JHG813" s="47"/>
      <c r="JHH813" s="47"/>
      <c r="JHI813" s="47"/>
      <c r="JHJ813" s="47"/>
      <c r="JHK813" s="47"/>
      <c r="JHL813" s="47"/>
      <c r="JHM813" s="47"/>
      <c r="JHN813" s="47"/>
      <c r="JHO813" s="47"/>
      <c r="JHP813" s="47"/>
      <c r="JHQ813" s="47"/>
      <c r="JHR813" s="47"/>
      <c r="JHS813" s="47"/>
      <c r="JHT813" s="47"/>
      <c r="JHU813" s="47"/>
      <c r="JHV813" s="47"/>
      <c r="JHW813" s="47"/>
      <c r="JHX813" s="47"/>
      <c r="JHY813" s="47"/>
      <c r="JHZ813" s="47"/>
      <c r="JIA813" s="47"/>
      <c r="JIB813" s="47"/>
      <c r="JIC813" s="47"/>
      <c r="JID813" s="47"/>
      <c r="JIE813" s="47"/>
      <c r="JIF813" s="47"/>
      <c r="JIG813" s="47"/>
      <c r="JIH813" s="47"/>
      <c r="JII813" s="47"/>
      <c r="JIJ813" s="47"/>
      <c r="JIK813" s="47"/>
      <c r="JIL813" s="47"/>
      <c r="JIM813" s="47"/>
      <c r="JIN813" s="47"/>
      <c r="JIO813" s="47"/>
      <c r="JIP813" s="47"/>
      <c r="JIQ813" s="47"/>
      <c r="JIR813" s="47"/>
      <c r="JIS813" s="47"/>
      <c r="JIT813" s="47"/>
      <c r="JIU813" s="47"/>
      <c r="JIV813" s="47"/>
      <c r="JIW813" s="47"/>
      <c r="JIX813" s="47"/>
      <c r="JIY813" s="47"/>
      <c r="JIZ813" s="47"/>
      <c r="JJA813" s="47"/>
      <c r="JJB813" s="47"/>
      <c r="JJC813" s="47"/>
      <c r="JJD813" s="47"/>
      <c r="JJE813" s="47"/>
      <c r="JJF813" s="47"/>
      <c r="JJG813" s="47"/>
      <c r="JJH813" s="47"/>
      <c r="JJI813" s="47"/>
      <c r="JJJ813" s="47"/>
      <c r="JJK813" s="47"/>
      <c r="JJL813" s="47"/>
      <c r="JJM813" s="47"/>
      <c r="JJN813" s="47"/>
      <c r="JJO813" s="47"/>
      <c r="JJP813" s="47"/>
      <c r="JJQ813" s="47"/>
      <c r="JJR813" s="47"/>
      <c r="JJS813" s="47"/>
      <c r="JJT813" s="47"/>
      <c r="JJU813" s="47"/>
      <c r="JJV813" s="47"/>
      <c r="JJW813" s="47"/>
      <c r="JJX813" s="47"/>
      <c r="JJY813" s="47"/>
      <c r="JJZ813" s="47"/>
      <c r="JKA813" s="47"/>
      <c r="JKB813" s="47"/>
      <c r="JKC813" s="47"/>
      <c r="JKD813" s="47"/>
      <c r="JKE813" s="47"/>
      <c r="JKF813" s="47"/>
      <c r="JKG813" s="47"/>
      <c r="JKH813" s="47"/>
      <c r="JKI813" s="47"/>
      <c r="JKJ813" s="47"/>
      <c r="JKK813" s="47"/>
      <c r="JKL813" s="47"/>
      <c r="JKM813" s="47"/>
      <c r="JKN813" s="47"/>
      <c r="JKO813" s="47"/>
      <c r="JKP813" s="47"/>
      <c r="JKQ813" s="47"/>
      <c r="JKR813" s="47"/>
      <c r="JKS813" s="47"/>
      <c r="JKT813" s="47"/>
      <c r="JKU813" s="47"/>
      <c r="JKV813" s="47"/>
      <c r="JKW813" s="47"/>
      <c r="JKX813" s="47"/>
      <c r="JKY813" s="47"/>
      <c r="JKZ813" s="47"/>
      <c r="JLA813" s="47"/>
      <c r="JLB813" s="47"/>
      <c r="JLC813" s="47"/>
      <c r="JLD813" s="47"/>
      <c r="JLE813" s="47"/>
      <c r="JLF813" s="47"/>
      <c r="JLG813" s="47"/>
      <c r="JLH813" s="47"/>
      <c r="JLI813" s="47"/>
      <c r="JLJ813" s="47"/>
      <c r="JLK813" s="47"/>
      <c r="JLL813" s="47"/>
      <c r="JLM813" s="47"/>
      <c r="JLN813" s="47"/>
      <c r="JLO813" s="47"/>
      <c r="JLP813" s="47"/>
      <c r="JLQ813" s="47"/>
      <c r="JLR813" s="47"/>
      <c r="JLS813" s="47"/>
      <c r="JLT813" s="47"/>
      <c r="JLU813" s="47"/>
      <c r="JLV813" s="47"/>
      <c r="JLW813" s="47"/>
      <c r="JLX813" s="47"/>
      <c r="JLY813" s="47"/>
      <c r="JLZ813" s="47"/>
      <c r="JMA813" s="47"/>
      <c r="JMB813" s="47"/>
      <c r="JMC813" s="47"/>
      <c r="JMD813" s="47"/>
      <c r="JME813" s="47"/>
      <c r="JMF813" s="47"/>
      <c r="JMG813" s="47"/>
      <c r="JMH813" s="47"/>
      <c r="JMI813" s="47"/>
      <c r="JMJ813" s="47"/>
      <c r="JMK813" s="47"/>
      <c r="JML813" s="47"/>
      <c r="JMM813" s="47"/>
      <c r="JMN813" s="47"/>
      <c r="JMO813" s="47"/>
      <c r="JMP813" s="47"/>
      <c r="JMQ813" s="47"/>
      <c r="JMR813" s="47"/>
      <c r="JMS813" s="47"/>
      <c r="JMT813" s="47"/>
      <c r="JMU813" s="47"/>
      <c r="JMV813" s="47"/>
      <c r="JMW813" s="47"/>
      <c r="JMX813" s="47"/>
      <c r="JMY813" s="47"/>
      <c r="JMZ813" s="47"/>
      <c r="JNA813" s="47"/>
      <c r="JNB813" s="47"/>
      <c r="JNC813" s="47"/>
      <c r="JND813" s="47"/>
      <c r="JNE813" s="47"/>
      <c r="JNF813" s="47"/>
      <c r="JNG813" s="47"/>
      <c r="JNH813" s="47"/>
      <c r="JNI813" s="47"/>
      <c r="JNJ813" s="47"/>
      <c r="JNK813" s="47"/>
      <c r="JNL813" s="47"/>
      <c r="JNM813" s="47"/>
      <c r="JNN813" s="47"/>
      <c r="JNO813" s="47"/>
      <c r="JNP813" s="47"/>
      <c r="JNQ813" s="47"/>
      <c r="JNR813" s="47"/>
      <c r="JNS813" s="47"/>
      <c r="JNT813" s="47"/>
      <c r="JNU813" s="47"/>
      <c r="JNV813" s="47"/>
      <c r="JNW813" s="47"/>
      <c r="JNX813" s="47"/>
      <c r="JNY813" s="47"/>
      <c r="JNZ813" s="47"/>
      <c r="JOA813" s="47"/>
      <c r="JOB813" s="47"/>
      <c r="JOC813" s="47"/>
      <c r="JOD813" s="47"/>
      <c r="JOE813" s="47"/>
      <c r="JOF813" s="47"/>
      <c r="JOG813" s="47"/>
      <c r="JOH813" s="47"/>
      <c r="JOI813" s="47"/>
      <c r="JOJ813" s="47"/>
      <c r="JOK813" s="47"/>
      <c r="JOL813" s="47"/>
      <c r="JOM813" s="47"/>
      <c r="JON813" s="47"/>
      <c r="JOO813" s="47"/>
      <c r="JOP813" s="47"/>
      <c r="JOQ813" s="47"/>
      <c r="JOR813" s="47"/>
      <c r="JOS813" s="47"/>
      <c r="JOT813" s="47"/>
      <c r="JOU813" s="47"/>
      <c r="JOV813" s="47"/>
      <c r="JOW813" s="47"/>
      <c r="JOX813" s="47"/>
      <c r="JOY813" s="47"/>
      <c r="JOZ813" s="47"/>
      <c r="JPA813" s="47"/>
      <c r="JPB813" s="47"/>
      <c r="JPC813" s="47"/>
      <c r="JPD813" s="47"/>
      <c r="JPE813" s="47"/>
      <c r="JPF813" s="47"/>
      <c r="JPG813" s="47"/>
      <c r="JPH813" s="47"/>
      <c r="JPI813" s="47"/>
      <c r="JPJ813" s="47"/>
      <c r="JPK813" s="47"/>
      <c r="JPL813" s="47"/>
      <c r="JPM813" s="47"/>
      <c r="JPN813" s="47"/>
      <c r="JPO813" s="47"/>
      <c r="JPP813" s="47"/>
      <c r="JPQ813" s="47"/>
      <c r="JPR813" s="47"/>
      <c r="JPS813" s="47"/>
      <c r="JPT813" s="47"/>
      <c r="JPU813" s="47"/>
      <c r="JPV813" s="47"/>
      <c r="JPW813" s="47"/>
      <c r="JPX813" s="47"/>
      <c r="JPY813" s="47"/>
      <c r="JPZ813" s="47"/>
      <c r="JQA813" s="47"/>
      <c r="JQB813" s="47"/>
      <c r="JQC813" s="47"/>
      <c r="JQD813" s="47"/>
      <c r="JQE813" s="47"/>
      <c r="JQF813" s="47"/>
      <c r="JQG813" s="47"/>
      <c r="JQH813" s="47"/>
      <c r="JQI813" s="47"/>
      <c r="JQJ813" s="47"/>
      <c r="JQK813" s="47"/>
      <c r="JQL813" s="47"/>
      <c r="JQM813" s="47"/>
      <c r="JQN813" s="47"/>
      <c r="JQO813" s="47"/>
      <c r="JQP813" s="47"/>
      <c r="JQQ813" s="47"/>
      <c r="JQR813" s="47"/>
      <c r="JQS813" s="47"/>
      <c r="JQT813" s="47"/>
      <c r="JQU813" s="47"/>
      <c r="JQV813" s="47"/>
      <c r="JQW813" s="47"/>
      <c r="JQX813" s="47"/>
      <c r="JQY813" s="47"/>
      <c r="JQZ813" s="47"/>
      <c r="JRA813" s="47"/>
      <c r="JRB813" s="47"/>
      <c r="JRC813" s="47"/>
      <c r="JRD813" s="47"/>
      <c r="JRE813" s="47"/>
      <c r="JRF813" s="47"/>
      <c r="JRG813" s="47"/>
      <c r="JRH813" s="47"/>
      <c r="JRI813" s="47"/>
      <c r="JRJ813" s="47"/>
      <c r="JRK813" s="47"/>
      <c r="JRL813" s="47"/>
      <c r="JRM813" s="47"/>
      <c r="JRN813" s="47"/>
      <c r="JRO813" s="47"/>
      <c r="JRP813" s="47"/>
      <c r="JRQ813" s="47"/>
      <c r="JRR813" s="47"/>
      <c r="JRS813" s="47"/>
      <c r="JRT813" s="47"/>
      <c r="JRU813" s="47"/>
      <c r="JRV813" s="47"/>
      <c r="JRW813" s="47"/>
      <c r="JRX813" s="47"/>
      <c r="JRY813" s="47"/>
      <c r="JRZ813" s="47"/>
      <c r="JSA813" s="47"/>
      <c r="JSB813" s="47"/>
      <c r="JSC813" s="47"/>
      <c r="JSD813" s="47"/>
      <c r="JSE813" s="47"/>
      <c r="JSF813" s="47"/>
      <c r="JSG813" s="47"/>
      <c r="JSH813" s="47"/>
      <c r="JSI813" s="47"/>
      <c r="JSJ813" s="47"/>
      <c r="JSK813" s="47"/>
      <c r="JSL813" s="47"/>
      <c r="JSM813" s="47"/>
      <c r="JSN813" s="47"/>
      <c r="JSO813" s="47"/>
      <c r="JSP813" s="47"/>
      <c r="JSQ813" s="47"/>
      <c r="JSR813" s="47"/>
      <c r="JSS813" s="47"/>
      <c r="JST813" s="47"/>
      <c r="JSU813" s="47"/>
      <c r="JSV813" s="47"/>
      <c r="JSW813" s="47"/>
      <c r="JSX813" s="47"/>
      <c r="JSY813" s="47"/>
      <c r="JSZ813" s="47"/>
      <c r="JTA813" s="47"/>
      <c r="JTB813" s="47"/>
      <c r="JTC813" s="47"/>
      <c r="JTD813" s="47"/>
      <c r="JTE813" s="47"/>
      <c r="JTF813" s="47"/>
      <c r="JTG813" s="47"/>
      <c r="JTH813" s="47"/>
      <c r="JTI813" s="47"/>
      <c r="JTJ813" s="47"/>
      <c r="JTK813" s="47"/>
      <c r="JTL813" s="47"/>
      <c r="JTM813" s="47"/>
      <c r="JTN813" s="47"/>
      <c r="JTO813" s="47"/>
      <c r="JTP813" s="47"/>
      <c r="JTQ813" s="47"/>
      <c r="JTR813" s="47"/>
      <c r="JTS813" s="47"/>
      <c r="JTT813" s="47"/>
      <c r="JTU813" s="47"/>
      <c r="JTV813" s="47"/>
      <c r="JTW813" s="47"/>
      <c r="JTX813" s="47"/>
      <c r="JTY813" s="47"/>
      <c r="JTZ813" s="47"/>
      <c r="JUA813" s="47"/>
      <c r="JUB813" s="47"/>
      <c r="JUC813" s="47"/>
      <c r="JUD813" s="47"/>
      <c r="JUE813" s="47"/>
      <c r="JUF813" s="47"/>
      <c r="JUG813" s="47"/>
      <c r="JUH813" s="47"/>
      <c r="JUI813" s="47"/>
      <c r="JUJ813" s="47"/>
      <c r="JUK813" s="47"/>
      <c r="JUL813" s="47"/>
      <c r="JUM813" s="47"/>
      <c r="JUN813" s="47"/>
      <c r="JUO813" s="47"/>
      <c r="JUP813" s="47"/>
      <c r="JUQ813" s="47"/>
      <c r="JUR813" s="47"/>
      <c r="JUS813" s="47"/>
      <c r="JUT813" s="47"/>
      <c r="JUU813" s="47"/>
      <c r="JUV813" s="47"/>
      <c r="JUW813" s="47"/>
      <c r="JUX813" s="47"/>
      <c r="JUY813" s="47"/>
      <c r="JUZ813" s="47"/>
      <c r="JVA813" s="47"/>
      <c r="JVB813" s="47"/>
      <c r="JVC813" s="47"/>
      <c r="JVD813" s="47"/>
      <c r="JVE813" s="47"/>
      <c r="JVF813" s="47"/>
      <c r="JVG813" s="47"/>
      <c r="JVH813" s="47"/>
      <c r="JVI813" s="47"/>
      <c r="JVJ813" s="47"/>
      <c r="JVK813" s="47"/>
      <c r="JVL813" s="47"/>
      <c r="JVM813" s="47"/>
      <c r="JVN813" s="47"/>
      <c r="JVO813" s="47"/>
      <c r="JVP813" s="47"/>
      <c r="JVQ813" s="47"/>
      <c r="JVR813" s="47"/>
      <c r="JVS813" s="47"/>
      <c r="JVT813" s="47"/>
      <c r="JVU813" s="47"/>
      <c r="JVV813" s="47"/>
      <c r="JVW813" s="47"/>
      <c r="JVX813" s="47"/>
      <c r="JVY813" s="47"/>
      <c r="JVZ813" s="47"/>
      <c r="JWA813" s="47"/>
      <c r="JWB813" s="47"/>
      <c r="JWC813" s="47"/>
      <c r="JWD813" s="47"/>
      <c r="JWE813" s="47"/>
      <c r="JWF813" s="47"/>
      <c r="JWG813" s="47"/>
      <c r="JWH813" s="47"/>
      <c r="JWI813" s="47"/>
      <c r="JWJ813" s="47"/>
      <c r="JWK813" s="47"/>
      <c r="JWL813" s="47"/>
      <c r="JWM813" s="47"/>
      <c r="JWN813" s="47"/>
      <c r="JWO813" s="47"/>
      <c r="JWP813" s="47"/>
      <c r="JWQ813" s="47"/>
      <c r="JWR813" s="47"/>
      <c r="JWS813" s="47"/>
      <c r="JWT813" s="47"/>
      <c r="JWU813" s="47"/>
      <c r="JWV813" s="47"/>
      <c r="JWW813" s="47"/>
      <c r="JWX813" s="47"/>
      <c r="JWY813" s="47"/>
      <c r="JWZ813" s="47"/>
      <c r="JXA813" s="47"/>
      <c r="JXB813" s="47"/>
      <c r="JXC813" s="47"/>
      <c r="JXD813" s="47"/>
      <c r="JXE813" s="47"/>
      <c r="JXF813" s="47"/>
      <c r="JXG813" s="47"/>
      <c r="JXH813" s="47"/>
      <c r="JXI813" s="47"/>
      <c r="JXJ813" s="47"/>
      <c r="JXK813" s="47"/>
      <c r="JXL813" s="47"/>
      <c r="JXM813" s="47"/>
      <c r="JXN813" s="47"/>
      <c r="JXO813" s="47"/>
      <c r="JXP813" s="47"/>
      <c r="JXQ813" s="47"/>
      <c r="JXR813" s="47"/>
      <c r="JXS813" s="47"/>
      <c r="JXT813" s="47"/>
      <c r="JXU813" s="47"/>
      <c r="JXV813" s="47"/>
      <c r="JXW813" s="47"/>
      <c r="JXX813" s="47"/>
      <c r="JXY813" s="47"/>
      <c r="JXZ813" s="47"/>
      <c r="JYA813" s="47"/>
      <c r="JYB813" s="47"/>
      <c r="JYC813" s="47"/>
      <c r="JYD813" s="47"/>
      <c r="JYE813" s="47"/>
      <c r="JYF813" s="47"/>
      <c r="JYG813" s="47"/>
      <c r="JYH813" s="47"/>
      <c r="JYI813" s="47"/>
      <c r="JYJ813" s="47"/>
      <c r="JYK813" s="47"/>
      <c r="JYL813" s="47"/>
      <c r="JYM813" s="47"/>
      <c r="JYN813" s="47"/>
      <c r="JYO813" s="47"/>
      <c r="JYP813" s="47"/>
      <c r="JYQ813" s="47"/>
      <c r="JYR813" s="47"/>
      <c r="JYS813" s="47"/>
      <c r="JYT813" s="47"/>
      <c r="JYU813" s="47"/>
      <c r="JYV813" s="47"/>
      <c r="JYW813" s="47"/>
      <c r="JYX813" s="47"/>
      <c r="JYY813" s="47"/>
      <c r="JYZ813" s="47"/>
      <c r="JZA813" s="47"/>
      <c r="JZB813" s="47"/>
      <c r="JZC813" s="47"/>
      <c r="JZD813" s="47"/>
      <c r="JZE813" s="47"/>
      <c r="JZF813" s="47"/>
      <c r="JZG813" s="47"/>
      <c r="JZH813" s="47"/>
      <c r="JZI813" s="47"/>
      <c r="JZJ813" s="47"/>
      <c r="JZK813" s="47"/>
      <c r="JZL813" s="47"/>
      <c r="JZM813" s="47"/>
      <c r="JZN813" s="47"/>
      <c r="JZO813" s="47"/>
      <c r="JZP813" s="47"/>
      <c r="JZQ813" s="47"/>
      <c r="JZR813" s="47"/>
      <c r="JZS813" s="47"/>
      <c r="JZT813" s="47"/>
      <c r="JZU813" s="47"/>
      <c r="JZV813" s="47"/>
      <c r="JZW813" s="47"/>
      <c r="JZX813" s="47"/>
      <c r="JZY813" s="47"/>
      <c r="JZZ813" s="47"/>
      <c r="KAA813" s="47"/>
      <c r="KAB813" s="47"/>
      <c r="KAC813" s="47"/>
      <c r="KAD813" s="47"/>
      <c r="KAE813" s="47"/>
      <c r="KAF813" s="47"/>
      <c r="KAG813" s="47"/>
      <c r="KAH813" s="47"/>
      <c r="KAI813" s="47"/>
      <c r="KAJ813" s="47"/>
      <c r="KAK813" s="47"/>
      <c r="KAL813" s="47"/>
      <c r="KAM813" s="47"/>
      <c r="KAN813" s="47"/>
      <c r="KAO813" s="47"/>
      <c r="KAP813" s="47"/>
      <c r="KAQ813" s="47"/>
      <c r="KAR813" s="47"/>
      <c r="KAS813" s="47"/>
      <c r="KAT813" s="47"/>
      <c r="KAU813" s="47"/>
      <c r="KAV813" s="47"/>
      <c r="KAW813" s="47"/>
      <c r="KAX813" s="47"/>
      <c r="KAY813" s="47"/>
      <c r="KAZ813" s="47"/>
      <c r="KBA813" s="47"/>
      <c r="KBB813" s="47"/>
      <c r="KBC813" s="47"/>
      <c r="KBD813" s="47"/>
      <c r="KBE813" s="47"/>
      <c r="KBF813" s="47"/>
      <c r="KBG813" s="47"/>
      <c r="KBH813" s="47"/>
      <c r="KBI813" s="47"/>
      <c r="KBJ813" s="47"/>
      <c r="KBK813" s="47"/>
      <c r="KBL813" s="47"/>
      <c r="KBM813" s="47"/>
      <c r="KBN813" s="47"/>
      <c r="KBO813" s="47"/>
      <c r="KBP813" s="47"/>
      <c r="KBQ813" s="47"/>
      <c r="KBR813" s="47"/>
      <c r="KBS813" s="47"/>
      <c r="KBT813" s="47"/>
      <c r="KBU813" s="47"/>
      <c r="KBV813" s="47"/>
      <c r="KBW813" s="47"/>
      <c r="KBX813" s="47"/>
      <c r="KBY813" s="47"/>
      <c r="KBZ813" s="47"/>
      <c r="KCA813" s="47"/>
      <c r="KCB813" s="47"/>
      <c r="KCC813" s="47"/>
      <c r="KCD813" s="47"/>
      <c r="KCE813" s="47"/>
      <c r="KCF813" s="47"/>
      <c r="KCG813" s="47"/>
      <c r="KCH813" s="47"/>
      <c r="KCI813" s="47"/>
      <c r="KCJ813" s="47"/>
      <c r="KCK813" s="47"/>
      <c r="KCL813" s="47"/>
      <c r="KCM813" s="47"/>
      <c r="KCN813" s="47"/>
      <c r="KCO813" s="47"/>
      <c r="KCP813" s="47"/>
      <c r="KCQ813" s="47"/>
      <c r="KCR813" s="47"/>
      <c r="KCS813" s="47"/>
      <c r="KCT813" s="47"/>
      <c r="KCU813" s="47"/>
      <c r="KCV813" s="47"/>
      <c r="KCW813" s="47"/>
      <c r="KCX813" s="47"/>
      <c r="KCY813" s="47"/>
      <c r="KCZ813" s="47"/>
      <c r="KDA813" s="47"/>
      <c r="KDB813" s="47"/>
      <c r="KDC813" s="47"/>
      <c r="KDD813" s="47"/>
      <c r="KDE813" s="47"/>
      <c r="KDF813" s="47"/>
      <c r="KDG813" s="47"/>
      <c r="KDH813" s="47"/>
      <c r="KDI813" s="47"/>
      <c r="KDJ813" s="47"/>
      <c r="KDK813" s="47"/>
      <c r="KDL813" s="47"/>
      <c r="KDM813" s="47"/>
      <c r="KDN813" s="47"/>
      <c r="KDO813" s="47"/>
      <c r="KDP813" s="47"/>
      <c r="KDQ813" s="47"/>
      <c r="KDR813" s="47"/>
      <c r="KDS813" s="47"/>
      <c r="KDT813" s="47"/>
      <c r="KDU813" s="47"/>
      <c r="KDV813" s="47"/>
      <c r="KDW813" s="47"/>
      <c r="KDX813" s="47"/>
      <c r="KDY813" s="47"/>
      <c r="KDZ813" s="47"/>
      <c r="KEA813" s="47"/>
      <c r="KEB813" s="47"/>
      <c r="KEC813" s="47"/>
      <c r="KED813" s="47"/>
      <c r="KEE813" s="47"/>
      <c r="KEF813" s="47"/>
      <c r="KEG813" s="47"/>
      <c r="KEH813" s="47"/>
      <c r="KEI813" s="47"/>
      <c r="KEJ813" s="47"/>
      <c r="KEK813" s="47"/>
      <c r="KEL813" s="47"/>
      <c r="KEM813" s="47"/>
      <c r="KEN813" s="47"/>
      <c r="KEO813" s="47"/>
      <c r="KEP813" s="47"/>
      <c r="KEQ813" s="47"/>
      <c r="KER813" s="47"/>
      <c r="KES813" s="47"/>
      <c r="KET813" s="47"/>
      <c r="KEU813" s="47"/>
      <c r="KEV813" s="47"/>
      <c r="KEW813" s="47"/>
      <c r="KEX813" s="47"/>
      <c r="KEY813" s="47"/>
      <c r="KEZ813" s="47"/>
      <c r="KFA813" s="47"/>
      <c r="KFB813" s="47"/>
      <c r="KFC813" s="47"/>
      <c r="KFD813" s="47"/>
      <c r="KFE813" s="47"/>
      <c r="KFF813" s="47"/>
      <c r="KFG813" s="47"/>
      <c r="KFH813" s="47"/>
      <c r="KFI813" s="47"/>
      <c r="KFJ813" s="47"/>
      <c r="KFK813" s="47"/>
      <c r="KFL813" s="47"/>
      <c r="KFM813" s="47"/>
      <c r="KFN813" s="47"/>
      <c r="KFO813" s="47"/>
      <c r="KFP813" s="47"/>
      <c r="KFQ813" s="47"/>
      <c r="KFR813" s="47"/>
      <c r="KFS813" s="47"/>
      <c r="KFT813" s="47"/>
      <c r="KFU813" s="47"/>
      <c r="KFV813" s="47"/>
      <c r="KFW813" s="47"/>
      <c r="KFX813" s="47"/>
      <c r="KFY813" s="47"/>
      <c r="KFZ813" s="47"/>
      <c r="KGA813" s="47"/>
      <c r="KGB813" s="47"/>
      <c r="KGC813" s="47"/>
      <c r="KGD813" s="47"/>
      <c r="KGE813" s="47"/>
      <c r="KGF813" s="47"/>
      <c r="KGG813" s="47"/>
      <c r="KGH813" s="47"/>
      <c r="KGI813" s="47"/>
      <c r="KGJ813" s="47"/>
      <c r="KGK813" s="47"/>
      <c r="KGL813" s="47"/>
      <c r="KGM813" s="47"/>
      <c r="KGN813" s="47"/>
      <c r="KGO813" s="47"/>
      <c r="KGP813" s="47"/>
      <c r="KGQ813" s="47"/>
      <c r="KGR813" s="47"/>
      <c r="KGS813" s="47"/>
      <c r="KGT813" s="47"/>
      <c r="KGU813" s="47"/>
      <c r="KGV813" s="47"/>
      <c r="KGW813" s="47"/>
      <c r="KGX813" s="47"/>
      <c r="KGY813" s="47"/>
      <c r="KGZ813" s="47"/>
      <c r="KHA813" s="47"/>
      <c r="KHB813" s="47"/>
      <c r="KHC813" s="47"/>
      <c r="KHD813" s="47"/>
      <c r="KHE813" s="47"/>
      <c r="KHF813" s="47"/>
      <c r="KHG813" s="47"/>
      <c r="KHH813" s="47"/>
      <c r="KHI813" s="47"/>
      <c r="KHJ813" s="47"/>
      <c r="KHK813" s="47"/>
      <c r="KHL813" s="47"/>
      <c r="KHM813" s="47"/>
      <c r="KHN813" s="47"/>
      <c r="KHO813" s="47"/>
      <c r="KHP813" s="47"/>
      <c r="KHQ813" s="47"/>
      <c r="KHR813" s="47"/>
      <c r="KHS813" s="47"/>
      <c r="KHT813" s="47"/>
      <c r="KHU813" s="47"/>
      <c r="KHV813" s="47"/>
      <c r="KHW813" s="47"/>
      <c r="KHX813" s="47"/>
      <c r="KHY813" s="47"/>
      <c r="KHZ813" s="47"/>
      <c r="KIA813" s="47"/>
      <c r="KIB813" s="47"/>
      <c r="KIC813" s="47"/>
      <c r="KID813" s="47"/>
      <c r="KIE813" s="47"/>
      <c r="KIF813" s="47"/>
      <c r="KIG813" s="47"/>
      <c r="KIH813" s="47"/>
      <c r="KII813" s="47"/>
      <c r="KIJ813" s="47"/>
      <c r="KIK813" s="47"/>
      <c r="KIL813" s="47"/>
      <c r="KIM813" s="47"/>
      <c r="KIN813" s="47"/>
      <c r="KIO813" s="47"/>
      <c r="KIP813" s="47"/>
      <c r="KIQ813" s="47"/>
      <c r="KIR813" s="47"/>
      <c r="KIS813" s="47"/>
      <c r="KIT813" s="47"/>
      <c r="KIU813" s="47"/>
      <c r="KIV813" s="47"/>
      <c r="KIW813" s="47"/>
      <c r="KIX813" s="47"/>
      <c r="KIY813" s="47"/>
      <c r="KIZ813" s="47"/>
      <c r="KJA813" s="47"/>
      <c r="KJB813" s="47"/>
      <c r="KJC813" s="47"/>
      <c r="KJD813" s="47"/>
      <c r="KJE813" s="47"/>
      <c r="KJF813" s="47"/>
      <c r="KJG813" s="47"/>
      <c r="KJH813" s="47"/>
      <c r="KJI813" s="47"/>
      <c r="KJJ813" s="47"/>
      <c r="KJK813" s="47"/>
      <c r="KJL813" s="47"/>
      <c r="KJM813" s="47"/>
      <c r="KJN813" s="47"/>
      <c r="KJO813" s="47"/>
      <c r="KJP813" s="47"/>
      <c r="KJQ813" s="47"/>
      <c r="KJR813" s="47"/>
      <c r="KJS813" s="47"/>
      <c r="KJT813" s="47"/>
      <c r="KJU813" s="47"/>
      <c r="KJV813" s="47"/>
      <c r="KJW813" s="47"/>
      <c r="KJX813" s="47"/>
      <c r="KJY813" s="47"/>
      <c r="KJZ813" s="47"/>
      <c r="KKA813" s="47"/>
      <c r="KKB813" s="47"/>
      <c r="KKC813" s="47"/>
      <c r="KKD813" s="47"/>
      <c r="KKE813" s="47"/>
      <c r="KKF813" s="47"/>
      <c r="KKG813" s="47"/>
      <c r="KKH813" s="47"/>
      <c r="KKI813" s="47"/>
      <c r="KKJ813" s="47"/>
      <c r="KKK813" s="47"/>
      <c r="KKL813" s="47"/>
      <c r="KKM813" s="47"/>
      <c r="KKN813" s="47"/>
      <c r="KKO813" s="47"/>
      <c r="KKP813" s="47"/>
      <c r="KKQ813" s="47"/>
      <c r="KKR813" s="47"/>
      <c r="KKS813" s="47"/>
      <c r="KKT813" s="47"/>
      <c r="KKU813" s="47"/>
      <c r="KKV813" s="47"/>
      <c r="KKW813" s="47"/>
      <c r="KKX813" s="47"/>
      <c r="KKY813" s="47"/>
      <c r="KKZ813" s="47"/>
      <c r="KLA813" s="47"/>
      <c r="KLB813" s="47"/>
      <c r="KLC813" s="47"/>
      <c r="KLD813" s="47"/>
      <c r="KLE813" s="47"/>
      <c r="KLF813" s="47"/>
      <c r="KLG813" s="47"/>
      <c r="KLH813" s="47"/>
      <c r="KLI813" s="47"/>
      <c r="KLJ813" s="47"/>
      <c r="KLK813" s="47"/>
      <c r="KLL813" s="47"/>
      <c r="KLM813" s="47"/>
      <c r="KLN813" s="47"/>
      <c r="KLO813" s="47"/>
      <c r="KLP813" s="47"/>
      <c r="KLQ813" s="47"/>
      <c r="KLR813" s="47"/>
      <c r="KLS813" s="47"/>
      <c r="KLT813" s="47"/>
      <c r="KLU813" s="47"/>
      <c r="KLV813" s="47"/>
      <c r="KLW813" s="47"/>
      <c r="KLX813" s="47"/>
      <c r="KLY813" s="47"/>
      <c r="KLZ813" s="47"/>
      <c r="KMA813" s="47"/>
      <c r="KMB813" s="47"/>
      <c r="KMC813" s="47"/>
      <c r="KMD813" s="47"/>
      <c r="KME813" s="47"/>
      <c r="KMF813" s="47"/>
      <c r="KMG813" s="47"/>
      <c r="KMH813" s="47"/>
      <c r="KMI813" s="47"/>
      <c r="KMJ813" s="47"/>
      <c r="KMK813" s="47"/>
      <c r="KML813" s="47"/>
      <c r="KMM813" s="47"/>
      <c r="KMN813" s="47"/>
      <c r="KMO813" s="47"/>
      <c r="KMP813" s="47"/>
      <c r="KMQ813" s="47"/>
      <c r="KMR813" s="47"/>
      <c r="KMS813" s="47"/>
      <c r="KMT813" s="47"/>
      <c r="KMU813" s="47"/>
      <c r="KMV813" s="47"/>
      <c r="KMW813" s="47"/>
      <c r="KMX813" s="47"/>
      <c r="KMY813" s="47"/>
      <c r="KMZ813" s="47"/>
      <c r="KNA813" s="47"/>
      <c r="KNB813" s="47"/>
      <c r="KNC813" s="47"/>
      <c r="KND813" s="47"/>
      <c r="KNE813" s="47"/>
      <c r="KNF813" s="47"/>
      <c r="KNG813" s="47"/>
      <c r="KNH813" s="47"/>
      <c r="KNI813" s="47"/>
      <c r="KNJ813" s="47"/>
      <c r="KNK813" s="47"/>
      <c r="KNL813" s="47"/>
      <c r="KNM813" s="47"/>
      <c r="KNN813" s="47"/>
      <c r="KNO813" s="47"/>
      <c r="KNP813" s="47"/>
      <c r="KNQ813" s="47"/>
      <c r="KNR813" s="47"/>
      <c r="KNS813" s="47"/>
      <c r="KNT813" s="47"/>
      <c r="KNU813" s="47"/>
      <c r="KNV813" s="47"/>
      <c r="KNW813" s="47"/>
      <c r="KNX813" s="47"/>
      <c r="KNY813" s="47"/>
      <c r="KNZ813" s="47"/>
      <c r="KOA813" s="47"/>
      <c r="KOB813" s="47"/>
      <c r="KOC813" s="47"/>
      <c r="KOD813" s="47"/>
      <c r="KOE813" s="47"/>
      <c r="KOF813" s="47"/>
      <c r="KOG813" s="47"/>
      <c r="KOH813" s="47"/>
      <c r="KOI813" s="47"/>
      <c r="KOJ813" s="47"/>
      <c r="KOK813" s="47"/>
      <c r="KOL813" s="47"/>
      <c r="KOM813" s="47"/>
      <c r="KON813" s="47"/>
      <c r="KOO813" s="47"/>
      <c r="KOP813" s="47"/>
      <c r="KOQ813" s="47"/>
      <c r="KOR813" s="47"/>
      <c r="KOS813" s="47"/>
      <c r="KOT813" s="47"/>
      <c r="KOU813" s="47"/>
      <c r="KOV813" s="47"/>
      <c r="KOW813" s="47"/>
      <c r="KOX813" s="47"/>
      <c r="KOY813" s="47"/>
      <c r="KOZ813" s="47"/>
      <c r="KPA813" s="47"/>
      <c r="KPB813" s="47"/>
      <c r="KPC813" s="47"/>
      <c r="KPD813" s="47"/>
      <c r="KPE813" s="47"/>
      <c r="KPF813" s="47"/>
      <c r="KPG813" s="47"/>
      <c r="KPH813" s="47"/>
      <c r="KPI813" s="47"/>
      <c r="KPJ813" s="47"/>
      <c r="KPK813" s="47"/>
      <c r="KPL813" s="47"/>
      <c r="KPM813" s="47"/>
      <c r="KPN813" s="47"/>
      <c r="KPO813" s="47"/>
      <c r="KPP813" s="47"/>
      <c r="KPQ813" s="47"/>
      <c r="KPR813" s="47"/>
      <c r="KPS813" s="47"/>
      <c r="KPT813" s="47"/>
      <c r="KPU813" s="47"/>
      <c r="KPV813" s="47"/>
      <c r="KPW813" s="47"/>
      <c r="KPX813" s="47"/>
      <c r="KPY813" s="47"/>
      <c r="KPZ813" s="47"/>
      <c r="KQA813" s="47"/>
      <c r="KQB813" s="47"/>
      <c r="KQC813" s="47"/>
      <c r="KQD813" s="47"/>
      <c r="KQE813" s="47"/>
      <c r="KQF813" s="47"/>
      <c r="KQG813" s="47"/>
      <c r="KQH813" s="47"/>
      <c r="KQI813" s="47"/>
      <c r="KQJ813" s="47"/>
      <c r="KQK813" s="47"/>
      <c r="KQL813" s="47"/>
      <c r="KQM813" s="47"/>
      <c r="KQN813" s="47"/>
      <c r="KQO813" s="47"/>
      <c r="KQP813" s="47"/>
      <c r="KQQ813" s="47"/>
      <c r="KQR813" s="47"/>
      <c r="KQS813" s="47"/>
      <c r="KQT813" s="47"/>
      <c r="KQU813" s="47"/>
      <c r="KQV813" s="47"/>
      <c r="KQW813" s="47"/>
      <c r="KQX813" s="47"/>
      <c r="KQY813" s="47"/>
      <c r="KQZ813" s="47"/>
      <c r="KRA813" s="47"/>
      <c r="KRB813" s="47"/>
      <c r="KRC813" s="47"/>
      <c r="KRD813" s="47"/>
      <c r="KRE813" s="47"/>
      <c r="KRF813" s="47"/>
      <c r="KRG813" s="47"/>
      <c r="KRH813" s="47"/>
      <c r="KRI813" s="47"/>
      <c r="KRJ813" s="47"/>
      <c r="KRK813" s="47"/>
      <c r="KRL813" s="47"/>
      <c r="KRM813" s="47"/>
      <c r="KRN813" s="47"/>
      <c r="KRO813" s="47"/>
      <c r="KRP813" s="47"/>
      <c r="KRQ813" s="47"/>
      <c r="KRR813" s="47"/>
      <c r="KRS813" s="47"/>
      <c r="KRT813" s="47"/>
      <c r="KRU813" s="47"/>
      <c r="KRV813" s="47"/>
      <c r="KRW813" s="47"/>
      <c r="KRX813" s="47"/>
      <c r="KRY813" s="47"/>
      <c r="KRZ813" s="47"/>
      <c r="KSA813" s="47"/>
      <c r="KSB813" s="47"/>
      <c r="KSC813" s="47"/>
      <c r="KSD813" s="47"/>
      <c r="KSE813" s="47"/>
      <c r="KSF813" s="47"/>
      <c r="KSG813" s="47"/>
      <c r="KSH813" s="47"/>
      <c r="KSI813" s="47"/>
      <c r="KSJ813" s="47"/>
      <c r="KSK813" s="47"/>
      <c r="KSL813" s="47"/>
      <c r="KSM813" s="47"/>
      <c r="KSN813" s="47"/>
      <c r="KSO813" s="47"/>
      <c r="KSP813" s="47"/>
      <c r="KSQ813" s="47"/>
      <c r="KSR813" s="47"/>
      <c r="KSS813" s="47"/>
      <c r="KST813" s="47"/>
      <c r="KSU813" s="47"/>
      <c r="KSV813" s="47"/>
      <c r="KSW813" s="47"/>
      <c r="KSX813" s="47"/>
      <c r="KSY813" s="47"/>
      <c r="KSZ813" s="47"/>
      <c r="KTA813" s="47"/>
      <c r="KTB813" s="47"/>
      <c r="KTC813" s="47"/>
      <c r="KTD813" s="47"/>
      <c r="KTE813" s="47"/>
      <c r="KTF813" s="47"/>
      <c r="KTG813" s="47"/>
      <c r="KTH813" s="47"/>
      <c r="KTI813" s="47"/>
      <c r="KTJ813" s="47"/>
      <c r="KTK813" s="47"/>
      <c r="KTL813" s="47"/>
      <c r="KTM813" s="47"/>
      <c r="KTN813" s="47"/>
      <c r="KTO813" s="47"/>
      <c r="KTP813" s="47"/>
      <c r="KTQ813" s="47"/>
      <c r="KTR813" s="47"/>
      <c r="KTS813" s="47"/>
      <c r="KTT813" s="47"/>
      <c r="KTU813" s="47"/>
      <c r="KTV813" s="47"/>
      <c r="KTW813" s="47"/>
      <c r="KTX813" s="47"/>
      <c r="KTY813" s="47"/>
      <c r="KTZ813" s="47"/>
      <c r="KUA813" s="47"/>
      <c r="KUB813" s="47"/>
      <c r="KUC813" s="47"/>
      <c r="KUD813" s="47"/>
      <c r="KUE813" s="47"/>
      <c r="KUF813" s="47"/>
      <c r="KUG813" s="47"/>
      <c r="KUH813" s="47"/>
      <c r="KUI813" s="47"/>
      <c r="KUJ813" s="47"/>
      <c r="KUK813" s="47"/>
      <c r="KUL813" s="47"/>
      <c r="KUM813" s="47"/>
      <c r="KUN813" s="47"/>
      <c r="KUO813" s="47"/>
      <c r="KUP813" s="47"/>
      <c r="KUQ813" s="47"/>
      <c r="KUR813" s="47"/>
      <c r="KUS813" s="47"/>
      <c r="KUT813" s="47"/>
      <c r="KUU813" s="47"/>
      <c r="KUV813" s="47"/>
      <c r="KUW813" s="47"/>
      <c r="KUX813" s="47"/>
      <c r="KUY813" s="47"/>
      <c r="KUZ813" s="47"/>
      <c r="KVA813" s="47"/>
      <c r="KVB813" s="47"/>
      <c r="KVC813" s="47"/>
      <c r="KVD813" s="47"/>
      <c r="KVE813" s="47"/>
      <c r="KVF813" s="47"/>
      <c r="KVG813" s="47"/>
      <c r="KVH813" s="47"/>
      <c r="KVI813" s="47"/>
      <c r="KVJ813" s="47"/>
      <c r="KVK813" s="47"/>
      <c r="KVL813" s="47"/>
      <c r="KVM813" s="47"/>
      <c r="KVN813" s="47"/>
      <c r="KVO813" s="47"/>
      <c r="KVP813" s="47"/>
      <c r="KVQ813" s="47"/>
      <c r="KVR813" s="47"/>
      <c r="KVS813" s="47"/>
      <c r="KVT813" s="47"/>
      <c r="KVU813" s="47"/>
      <c r="KVV813" s="47"/>
      <c r="KVW813" s="47"/>
      <c r="KVX813" s="47"/>
      <c r="KVY813" s="47"/>
      <c r="KVZ813" s="47"/>
      <c r="KWA813" s="47"/>
      <c r="KWB813" s="47"/>
      <c r="KWC813" s="47"/>
      <c r="KWD813" s="47"/>
      <c r="KWE813" s="47"/>
      <c r="KWF813" s="47"/>
      <c r="KWG813" s="47"/>
      <c r="KWH813" s="47"/>
      <c r="KWI813" s="47"/>
      <c r="KWJ813" s="47"/>
      <c r="KWK813" s="47"/>
      <c r="KWL813" s="47"/>
      <c r="KWM813" s="47"/>
      <c r="KWN813" s="47"/>
      <c r="KWO813" s="47"/>
      <c r="KWP813" s="47"/>
      <c r="KWQ813" s="47"/>
      <c r="KWR813" s="47"/>
      <c r="KWS813" s="47"/>
      <c r="KWT813" s="47"/>
      <c r="KWU813" s="47"/>
      <c r="KWV813" s="47"/>
      <c r="KWW813" s="47"/>
      <c r="KWX813" s="47"/>
      <c r="KWY813" s="47"/>
      <c r="KWZ813" s="47"/>
      <c r="KXA813" s="47"/>
      <c r="KXB813" s="47"/>
      <c r="KXC813" s="47"/>
      <c r="KXD813" s="47"/>
      <c r="KXE813" s="47"/>
      <c r="KXF813" s="47"/>
      <c r="KXG813" s="47"/>
      <c r="KXH813" s="47"/>
      <c r="KXI813" s="47"/>
      <c r="KXJ813" s="47"/>
      <c r="KXK813" s="47"/>
      <c r="KXL813" s="47"/>
      <c r="KXM813" s="47"/>
      <c r="KXN813" s="47"/>
      <c r="KXO813" s="47"/>
      <c r="KXP813" s="47"/>
      <c r="KXQ813" s="47"/>
      <c r="KXR813" s="47"/>
      <c r="KXS813" s="47"/>
      <c r="KXT813" s="47"/>
      <c r="KXU813" s="47"/>
      <c r="KXV813" s="47"/>
      <c r="KXW813" s="47"/>
      <c r="KXX813" s="47"/>
      <c r="KXY813" s="47"/>
      <c r="KXZ813" s="47"/>
      <c r="KYA813" s="47"/>
      <c r="KYB813" s="47"/>
      <c r="KYC813" s="47"/>
      <c r="KYD813" s="47"/>
      <c r="KYE813" s="47"/>
      <c r="KYF813" s="47"/>
      <c r="KYG813" s="47"/>
      <c r="KYH813" s="47"/>
      <c r="KYI813" s="47"/>
      <c r="KYJ813" s="47"/>
      <c r="KYK813" s="47"/>
      <c r="KYL813" s="47"/>
      <c r="KYM813" s="47"/>
      <c r="KYN813" s="47"/>
      <c r="KYO813" s="47"/>
      <c r="KYP813" s="47"/>
      <c r="KYQ813" s="47"/>
      <c r="KYR813" s="47"/>
      <c r="KYS813" s="47"/>
      <c r="KYT813" s="47"/>
      <c r="KYU813" s="47"/>
      <c r="KYV813" s="47"/>
      <c r="KYW813" s="47"/>
      <c r="KYX813" s="47"/>
      <c r="KYY813" s="47"/>
      <c r="KYZ813" s="47"/>
      <c r="KZA813" s="47"/>
      <c r="KZB813" s="47"/>
      <c r="KZC813" s="47"/>
      <c r="KZD813" s="47"/>
      <c r="KZE813" s="47"/>
      <c r="KZF813" s="47"/>
      <c r="KZG813" s="47"/>
      <c r="KZH813" s="47"/>
      <c r="KZI813" s="47"/>
      <c r="KZJ813" s="47"/>
      <c r="KZK813" s="47"/>
      <c r="KZL813" s="47"/>
      <c r="KZM813" s="47"/>
      <c r="KZN813" s="47"/>
      <c r="KZO813" s="47"/>
      <c r="KZP813" s="47"/>
      <c r="KZQ813" s="47"/>
      <c r="KZR813" s="47"/>
      <c r="KZS813" s="47"/>
      <c r="KZT813" s="47"/>
      <c r="KZU813" s="47"/>
      <c r="KZV813" s="47"/>
      <c r="KZW813" s="47"/>
      <c r="KZX813" s="47"/>
      <c r="KZY813" s="47"/>
      <c r="KZZ813" s="47"/>
      <c r="LAA813" s="47"/>
      <c r="LAB813" s="47"/>
      <c r="LAC813" s="47"/>
      <c r="LAD813" s="47"/>
      <c r="LAE813" s="47"/>
      <c r="LAF813" s="47"/>
      <c r="LAG813" s="47"/>
      <c r="LAH813" s="47"/>
      <c r="LAI813" s="47"/>
      <c r="LAJ813" s="47"/>
      <c r="LAK813" s="47"/>
      <c r="LAL813" s="47"/>
      <c r="LAM813" s="47"/>
      <c r="LAN813" s="47"/>
      <c r="LAO813" s="47"/>
      <c r="LAP813" s="47"/>
      <c r="LAQ813" s="47"/>
      <c r="LAR813" s="47"/>
      <c r="LAS813" s="47"/>
      <c r="LAT813" s="47"/>
      <c r="LAU813" s="47"/>
      <c r="LAV813" s="47"/>
      <c r="LAW813" s="47"/>
      <c r="LAX813" s="47"/>
      <c r="LAY813" s="47"/>
      <c r="LAZ813" s="47"/>
      <c r="LBA813" s="47"/>
      <c r="LBB813" s="47"/>
      <c r="LBC813" s="47"/>
      <c r="LBD813" s="47"/>
      <c r="LBE813" s="47"/>
      <c r="LBF813" s="47"/>
      <c r="LBG813" s="47"/>
      <c r="LBH813" s="47"/>
      <c r="LBI813" s="47"/>
      <c r="LBJ813" s="47"/>
      <c r="LBK813" s="47"/>
      <c r="LBL813" s="47"/>
      <c r="LBM813" s="47"/>
      <c r="LBN813" s="47"/>
      <c r="LBO813" s="47"/>
      <c r="LBP813" s="47"/>
      <c r="LBQ813" s="47"/>
      <c r="LBR813" s="47"/>
      <c r="LBS813" s="47"/>
      <c r="LBT813" s="47"/>
      <c r="LBU813" s="47"/>
      <c r="LBV813" s="47"/>
      <c r="LBW813" s="47"/>
      <c r="LBX813" s="47"/>
      <c r="LBY813" s="47"/>
      <c r="LBZ813" s="47"/>
      <c r="LCA813" s="47"/>
      <c r="LCB813" s="47"/>
      <c r="LCC813" s="47"/>
      <c r="LCD813" s="47"/>
      <c r="LCE813" s="47"/>
      <c r="LCF813" s="47"/>
      <c r="LCG813" s="47"/>
      <c r="LCH813" s="47"/>
      <c r="LCI813" s="47"/>
      <c r="LCJ813" s="47"/>
      <c r="LCK813" s="47"/>
      <c r="LCL813" s="47"/>
      <c r="LCM813" s="47"/>
      <c r="LCN813" s="47"/>
      <c r="LCO813" s="47"/>
      <c r="LCP813" s="47"/>
      <c r="LCQ813" s="47"/>
      <c r="LCR813" s="47"/>
      <c r="LCS813" s="47"/>
      <c r="LCT813" s="47"/>
      <c r="LCU813" s="47"/>
      <c r="LCV813" s="47"/>
      <c r="LCW813" s="47"/>
      <c r="LCX813" s="47"/>
      <c r="LCY813" s="47"/>
      <c r="LCZ813" s="47"/>
      <c r="LDA813" s="47"/>
      <c r="LDB813" s="47"/>
      <c r="LDC813" s="47"/>
      <c r="LDD813" s="47"/>
      <c r="LDE813" s="47"/>
      <c r="LDF813" s="47"/>
      <c r="LDG813" s="47"/>
      <c r="LDH813" s="47"/>
      <c r="LDI813" s="47"/>
      <c r="LDJ813" s="47"/>
      <c r="LDK813" s="47"/>
      <c r="LDL813" s="47"/>
      <c r="LDM813" s="47"/>
      <c r="LDN813" s="47"/>
      <c r="LDO813" s="47"/>
      <c r="LDP813" s="47"/>
      <c r="LDQ813" s="47"/>
      <c r="LDR813" s="47"/>
      <c r="LDS813" s="47"/>
      <c r="LDT813" s="47"/>
      <c r="LDU813" s="47"/>
      <c r="LDV813" s="47"/>
      <c r="LDW813" s="47"/>
      <c r="LDX813" s="47"/>
      <c r="LDY813" s="47"/>
      <c r="LDZ813" s="47"/>
      <c r="LEA813" s="47"/>
      <c r="LEB813" s="47"/>
      <c r="LEC813" s="47"/>
      <c r="LED813" s="47"/>
      <c r="LEE813" s="47"/>
      <c r="LEF813" s="47"/>
      <c r="LEG813" s="47"/>
      <c r="LEH813" s="47"/>
      <c r="LEI813" s="47"/>
      <c r="LEJ813" s="47"/>
      <c r="LEK813" s="47"/>
      <c r="LEL813" s="47"/>
      <c r="LEM813" s="47"/>
      <c r="LEN813" s="47"/>
      <c r="LEO813" s="47"/>
      <c r="LEP813" s="47"/>
      <c r="LEQ813" s="47"/>
      <c r="LER813" s="47"/>
      <c r="LES813" s="47"/>
      <c r="LET813" s="47"/>
      <c r="LEU813" s="47"/>
      <c r="LEV813" s="47"/>
      <c r="LEW813" s="47"/>
      <c r="LEX813" s="47"/>
      <c r="LEY813" s="47"/>
      <c r="LEZ813" s="47"/>
      <c r="LFA813" s="47"/>
      <c r="LFB813" s="47"/>
      <c r="LFC813" s="47"/>
      <c r="LFD813" s="47"/>
      <c r="LFE813" s="47"/>
      <c r="LFF813" s="47"/>
      <c r="LFG813" s="47"/>
      <c r="LFH813" s="47"/>
      <c r="LFI813" s="47"/>
      <c r="LFJ813" s="47"/>
      <c r="LFK813" s="47"/>
      <c r="LFL813" s="47"/>
      <c r="LFM813" s="47"/>
      <c r="LFN813" s="47"/>
      <c r="LFO813" s="47"/>
      <c r="LFP813" s="47"/>
      <c r="LFQ813" s="47"/>
      <c r="LFR813" s="47"/>
      <c r="LFS813" s="47"/>
      <c r="LFT813" s="47"/>
      <c r="LFU813" s="47"/>
      <c r="LFV813" s="47"/>
      <c r="LFW813" s="47"/>
      <c r="LFX813" s="47"/>
      <c r="LFY813" s="47"/>
      <c r="LFZ813" s="47"/>
      <c r="LGA813" s="47"/>
      <c r="LGB813" s="47"/>
      <c r="LGC813" s="47"/>
      <c r="LGD813" s="47"/>
      <c r="LGE813" s="47"/>
      <c r="LGF813" s="47"/>
      <c r="LGG813" s="47"/>
      <c r="LGH813" s="47"/>
      <c r="LGI813" s="47"/>
      <c r="LGJ813" s="47"/>
      <c r="LGK813" s="47"/>
      <c r="LGL813" s="47"/>
      <c r="LGM813" s="47"/>
      <c r="LGN813" s="47"/>
      <c r="LGO813" s="47"/>
      <c r="LGP813" s="47"/>
      <c r="LGQ813" s="47"/>
      <c r="LGR813" s="47"/>
      <c r="LGS813" s="47"/>
      <c r="LGT813" s="47"/>
      <c r="LGU813" s="47"/>
      <c r="LGV813" s="47"/>
      <c r="LGW813" s="47"/>
      <c r="LGX813" s="47"/>
      <c r="LGY813" s="47"/>
      <c r="LGZ813" s="47"/>
      <c r="LHA813" s="47"/>
      <c r="LHB813" s="47"/>
      <c r="LHC813" s="47"/>
      <c r="LHD813" s="47"/>
      <c r="LHE813" s="47"/>
      <c r="LHF813" s="47"/>
      <c r="LHG813" s="47"/>
      <c r="LHH813" s="47"/>
      <c r="LHI813" s="47"/>
      <c r="LHJ813" s="47"/>
      <c r="LHK813" s="47"/>
      <c r="LHL813" s="47"/>
      <c r="LHM813" s="47"/>
      <c r="LHN813" s="47"/>
      <c r="LHO813" s="47"/>
      <c r="LHP813" s="47"/>
      <c r="LHQ813" s="47"/>
      <c r="LHR813" s="47"/>
      <c r="LHS813" s="47"/>
      <c r="LHT813" s="47"/>
      <c r="LHU813" s="47"/>
      <c r="LHV813" s="47"/>
      <c r="LHW813" s="47"/>
      <c r="LHX813" s="47"/>
      <c r="LHY813" s="47"/>
      <c r="LHZ813" s="47"/>
      <c r="LIA813" s="47"/>
      <c r="LIB813" s="47"/>
      <c r="LIC813" s="47"/>
      <c r="LID813" s="47"/>
      <c r="LIE813" s="47"/>
      <c r="LIF813" s="47"/>
      <c r="LIG813" s="47"/>
      <c r="LIH813" s="47"/>
      <c r="LII813" s="47"/>
      <c r="LIJ813" s="47"/>
      <c r="LIK813" s="47"/>
      <c r="LIL813" s="47"/>
      <c r="LIM813" s="47"/>
      <c r="LIN813" s="47"/>
      <c r="LIO813" s="47"/>
      <c r="LIP813" s="47"/>
      <c r="LIQ813" s="47"/>
      <c r="LIR813" s="47"/>
      <c r="LIS813" s="47"/>
      <c r="LIT813" s="47"/>
      <c r="LIU813" s="47"/>
      <c r="LIV813" s="47"/>
      <c r="LIW813" s="47"/>
      <c r="LIX813" s="47"/>
      <c r="LIY813" s="47"/>
      <c r="LIZ813" s="47"/>
      <c r="LJA813" s="47"/>
      <c r="LJB813" s="47"/>
      <c r="LJC813" s="47"/>
      <c r="LJD813" s="47"/>
      <c r="LJE813" s="47"/>
      <c r="LJF813" s="47"/>
      <c r="LJG813" s="47"/>
      <c r="LJH813" s="47"/>
      <c r="LJI813" s="47"/>
      <c r="LJJ813" s="47"/>
      <c r="LJK813" s="47"/>
      <c r="LJL813" s="47"/>
      <c r="LJM813" s="47"/>
      <c r="LJN813" s="47"/>
      <c r="LJO813" s="47"/>
      <c r="LJP813" s="47"/>
      <c r="LJQ813" s="47"/>
      <c r="LJR813" s="47"/>
      <c r="LJS813" s="47"/>
      <c r="LJT813" s="47"/>
      <c r="LJU813" s="47"/>
      <c r="LJV813" s="47"/>
      <c r="LJW813" s="47"/>
      <c r="LJX813" s="47"/>
      <c r="LJY813" s="47"/>
      <c r="LJZ813" s="47"/>
      <c r="LKA813" s="47"/>
      <c r="LKB813" s="47"/>
      <c r="LKC813" s="47"/>
      <c r="LKD813" s="47"/>
      <c r="LKE813" s="47"/>
      <c r="LKF813" s="47"/>
      <c r="LKG813" s="47"/>
      <c r="LKH813" s="47"/>
      <c r="LKI813" s="47"/>
      <c r="LKJ813" s="47"/>
      <c r="LKK813" s="47"/>
      <c r="LKL813" s="47"/>
      <c r="LKM813" s="47"/>
      <c r="LKN813" s="47"/>
      <c r="LKO813" s="47"/>
      <c r="LKP813" s="47"/>
      <c r="LKQ813" s="47"/>
      <c r="LKR813" s="47"/>
      <c r="LKS813" s="47"/>
      <c r="LKT813" s="47"/>
      <c r="LKU813" s="47"/>
      <c r="LKV813" s="47"/>
      <c r="LKW813" s="47"/>
      <c r="LKX813" s="47"/>
      <c r="LKY813" s="47"/>
      <c r="LKZ813" s="47"/>
      <c r="LLA813" s="47"/>
      <c r="LLB813" s="47"/>
      <c r="LLC813" s="47"/>
      <c r="LLD813" s="47"/>
      <c r="LLE813" s="47"/>
      <c r="LLF813" s="47"/>
      <c r="LLG813" s="47"/>
      <c r="LLH813" s="47"/>
      <c r="LLI813" s="47"/>
      <c r="LLJ813" s="47"/>
      <c r="LLK813" s="47"/>
      <c r="LLL813" s="47"/>
      <c r="LLM813" s="47"/>
      <c r="LLN813" s="47"/>
      <c r="LLO813" s="47"/>
      <c r="LLP813" s="47"/>
      <c r="LLQ813" s="47"/>
      <c r="LLR813" s="47"/>
      <c r="LLS813" s="47"/>
      <c r="LLT813" s="47"/>
      <c r="LLU813" s="47"/>
      <c r="LLV813" s="47"/>
      <c r="LLW813" s="47"/>
      <c r="LLX813" s="47"/>
      <c r="LLY813" s="47"/>
      <c r="LLZ813" s="47"/>
      <c r="LMA813" s="47"/>
      <c r="LMB813" s="47"/>
      <c r="LMC813" s="47"/>
      <c r="LMD813" s="47"/>
      <c r="LME813" s="47"/>
      <c r="LMF813" s="47"/>
      <c r="LMG813" s="47"/>
      <c r="LMH813" s="47"/>
      <c r="LMI813" s="47"/>
      <c r="LMJ813" s="47"/>
      <c r="LMK813" s="47"/>
      <c r="LML813" s="47"/>
      <c r="LMM813" s="47"/>
      <c r="LMN813" s="47"/>
      <c r="LMO813" s="47"/>
      <c r="LMP813" s="47"/>
      <c r="LMQ813" s="47"/>
      <c r="LMR813" s="47"/>
      <c r="LMS813" s="47"/>
      <c r="LMT813" s="47"/>
      <c r="LMU813" s="47"/>
      <c r="LMV813" s="47"/>
      <c r="LMW813" s="47"/>
      <c r="LMX813" s="47"/>
      <c r="LMY813" s="47"/>
      <c r="LMZ813" s="47"/>
      <c r="LNA813" s="47"/>
      <c r="LNB813" s="47"/>
      <c r="LNC813" s="47"/>
      <c r="LND813" s="47"/>
      <c r="LNE813" s="47"/>
      <c r="LNF813" s="47"/>
      <c r="LNG813" s="47"/>
      <c r="LNH813" s="47"/>
      <c r="LNI813" s="47"/>
      <c r="LNJ813" s="47"/>
      <c r="LNK813" s="47"/>
      <c r="LNL813" s="47"/>
      <c r="LNM813" s="47"/>
      <c r="LNN813" s="47"/>
      <c r="LNO813" s="47"/>
      <c r="LNP813" s="47"/>
      <c r="LNQ813" s="47"/>
      <c r="LNR813" s="47"/>
      <c r="LNS813" s="47"/>
      <c r="LNT813" s="47"/>
      <c r="LNU813" s="47"/>
      <c r="LNV813" s="47"/>
      <c r="LNW813" s="47"/>
      <c r="LNX813" s="47"/>
      <c r="LNY813" s="47"/>
      <c r="LNZ813" s="47"/>
      <c r="LOA813" s="47"/>
      <c r="LOB813" s="47"/>
      <c r="LOC813" s="47"/>
      <c r="LOD813" s="47"/>
      <c r="LOE813" s="47"/>
      <c r="LOF813" s="47"/>
      <c r="LOG813" s="47"/>
      <c r="LOH813" s="47"/>
      <c r="LOI813" s="47"/>
      <c r="LOJ813" s="47"/>
      <c r="LOK813" s="47"/>
      <c r="LOL813" s="47"/>
      <c r="LOM813" s="47"/>
      <c r="LON813" s="47"/>
      <c r="LOO813" s="47"/>
      <c r="LOP813" s="47"/>
      <c r="LOQ813" s="47"/>
      <c r="LOR813" s="47"/>
      <c r="LOS813" s="47"/>
      <c r="LOT813" s="47"/>
      <c r="LOU813" s="47"/>
      <c r="LOV813" s="47"/>
      <c r="LOW813" s="47"/>
      <c r="LOX813" s="47"/>
      <c r="LOY813" s="47"/>
      <c r="LOZ813" s="47"/>
      <c r="LPA813" s="47"/>
      <c r="LPB813" s="47"/>
      <c r="LPC813" s="47"/>
      <c r="LPD813" s="47"/>
      <c r="LPE813" s="47"/>
      <c r="LPF813" s="47"/>
      <c r="LPG813" s="47"/>
      <c r="LPH813" s="47"/>
      <c r="LPI813" s="47"/>
      <c r="LPJ813" s="47"/>
      <c r="LPK813" s="47"/>
      <c r="LPL813" s="47"/>
      <c r="LPM813" s="47"/>
      <c r="LPN813" s="47"/>
      <c r="LPO813" s="47"/>
      <c r="LPP813" s="47"/>
      <c r="LPQ813" s="47"/>
      <c r="LPR813" s="47"/>
      <c r="LPS813" s="47"/>
      <c r="LPT813" s="47"/>
      <c r="LPU813" s="47"/>
      <c r="LPV813" s="47"/>
      <c r="LPW813" s="47"/>
      <c r="LPX813" s="47"/>
      <c r="LPY813" s="47"/>
      <c r="LPZ813" s="47"/>
      <c r="LQA813" s="47"/>
      <c r="LQB813" s="47"/>
      <c r="LQC813" s="47"/>
      <c r="LQD813" s="47"/>
      <c r="LQE813" s="47"/>
      <c r="LQF813" s="47"/>
      <c r="LQG813" s="47"/>
      <c r="LQH813" s="47"/>
      <c r="LQI813" s="47"/>
      <c r="LQJ813" s="47"/>
      <c r="LQK813" s="47"/>
      <c r="LQL813" s="47"/>
      <c r="LQM813" s="47"/>
      <c r="LQN813" s="47"/>
      <c r="LQO813" s="47"/>
      <c r="LQP813" s="47"/>
      <c r="LQQ813" s="47"/>
      <c r="LQR813" s="47"/>
      <c r="LQS813" s="47"/>
      <c r="LQT813" s="47"/>
      <c r="LQU813" s="47"/>
      <c r="LQV813" s="47"/>
      <c r="LQW813" s="47"/>
      <c r="LQX813" s="47"/>
      <c r="LQY813" s="47"/>
      <c r="LQZ813" s="47"/>
      <c r="LRA813" s="47"/>
      <c r="LRB813" s="47"/>
      <c r="LRC813" s="47"/>
      <c r="LRD813" s="47"/>
      <c r="LRE813" s="47"/>
      <c r="LRF813" s="47"/>
      <c r="LRG813" s="47"/>
      <c r="LRH813" s="47"/>
      <c r="LRI813" s="47"/>
      <c r="LRJ813" s="47"/>
      <c r="LRK813" s="47"/>
      <c r="LRL813" s="47"/>
      <c r="LRM813" s="47"/>
      <c r="LRN813" s="47"/>
      <c r="LRO813" s="47"/>
      <c r="LRP813" s="47"/>
      <c r="LRQ813" s="47"/>
      <c r="LRR813" s="47"/>
      <c r="LRS813" s="47"/>
      <c r="LRT813" s="47"/>
      <c r="LRU813" s="47"/>
      <c r="LRV813" s="47"/>
      <c r="LRW813" s="47"/>
      <c r="LRX813" s="47"/>
      <c r="LRY813" s="47"/>
      <c r="LRZ813" s="47"/>
      <c r="LSA813" s="47"/>
      <c r="LSB813" s="47"/>
      <c r="LSC813" s="47"/>
      <c r="LSD813" s="47"/>
      <c r="LSE813" s="47"/>
      <c r="LSF813" s="47"/>
      <c r="LSG813" s="47"/>
      <c r="LSH813" s="47"/>
      <c r="LSI813" s="47"/>
      <c r="LSJ813" s="47"/>
      <c r="LSK813" s="47"/>
      <c r="LSL813" s="47"/>
      <c r="LSM813" s="47"/>
      <c r="LSN813" s="47"/>
      <c r="LSO813" s="47"/>
      <c r="LSP813" s="47"/>
      <c r="LSQ813" s="47"/>
      <c r="LSR813" s="47"/>
      <c r="LSS813" s="47"/>
      <c r="LST813" s="47"/>
      <c r="LSU813" s="47"/>
      <c r="LSV813" s="47"/>
      <c r="LSW813" s="47"/>
      <c r="LSX813" s="47"/>
      <c r="LSY813" s="47"/>
      <c r="LSZ813" s="47"/>
      <c r="LTA813" s="47"/>
      <c r="LTB813" s="47"/>
      <c r="LTC813" s="47"/>
      <c r="LTD813" s="47"/>
      <c r="LTE813" s="47"/>
      <c r="LTF813" s="47"/>
      <c r="LTG813" s="47"/>
      <c r="LTH813" s="47"/>
      <c r="LTI813" s="47"/>
      <c r="LTJ813" s="47"/>
      <c r="LTK813" s="47"/>
      <c r="LTL813" s="47"/>
      <c r="LTM813" s="47"/>
      <c r="LTN813" s="47"/>
      <c r="LTO813" s="47"/>
      <c r="LTP813" s="47"/>
      <c r="LTQ813" s="47"/>
      <c r="LTR813" s="47"/>
      <c r="LTS813" s="47"/>
      <c r="LTT813" s="47"/>
      <c r="LTU813" s="47"/>
      <c r="LTV813" s="47"/>
      <c r="LTW813" s="47"/>
      <c r="LTX813" s="47"/>
      <c r="LTY813" s="47"/>
      <c r="LTZ813" s="47"/>
      <c r="LUA813" s="47"/>
      <c r="LUB813" s="47"/>
      <c r="LUC813" s="47"/>
      <c r="LUD813" s="47"/>
      <c r="LUE813" s="47"/>
      <c r="LUF813" s="47"/>
      <c r="LUG813" s="47"/>
      <c r="LUH813" s="47"/>
      <c r="LUI813" s="47"/>
      <c r="LUJ813" s="47"/>
      <c r="LUK813" s="47"/>
      <c r="LUL813" s="47"/>
      <c r="LUM813" s="47"/>
      <c r="LUN813" s="47"/>
      <c r="LUO813" s="47"/>
      <c r="LUP813" s="47"/>
      <c r="LUQ813" s="47"/>
      <c r="LUR813" s="47"/>
      <c r="LUS813" s="47"/>
      <c r="LUT813" s="47"/>
      <c r="LUU813" s="47"/>
      <c r="LUV813" s="47"/>
      <c r="LUW813" s="47"/>
      <c r="LUX813" s="47"/>
      <c r="LUY813" s="47"/>
      <c r="LUZ813" s="47"/>
      <c r="LVA813" s="47"/>
      <c r="LVB813" s="47"/>
      <c r="LVC813" s="47"/>
      <c r="LVD813" s="47"/>
      <c r="LVE813" s="47"/>
      <c r="LVF813" s="47"/>
      <c r="LVG813" s="47"/>
      <c r="LVH813" s="47"/>
      <c r="LVI813" s="47"/>
      <c r="LVJ813" s="47"/>
      <c r="LVK813" s="47"/>
      <c r="LVL813" s="47"/>
      <c r="LVM813" s="47"/>
      <c r="LVN813" s="47"/>
      <c r="LVO813" s="47"/>
      <c r="LVP813" s="47"/>
      <c r="LVQ813" s="47"/>
      <c r="LVR813" s="47"/>
      <c r="LVS813" s="47"/>
      <c r="LVT813" s="47"/>
      <c r="LVU813" s="47"/>
      <c r="LVV813" s="47"/>
      <c r="LVW813" s="47"/>
      <c r="LVX813" s="47"/>
      <c r="LVY813" s="47"/>
      <c r="LVZ813" s="47"/>
      <c r="LWA813" s="47"/>
      <c r="LWB813" s="47"/>
      <c r="LWC813" s="47"/>
      <c r="LWD813" s="47"/>
      <c r="LWE813" s="47"/>
      <c r="LWF813" s="47"/>
      <c r="LWG813" s="47"/>
      <c r="LWH813" s="47"/>
      <c r="LWI813" s="47"/>
      <c r="LWJ813" s="47"/>
      <c r="LWK813" s="47"/>
      <c r="LWL813" s="47"/>
      <c r="LWM813" s="47"/>
      <c r="LWN813" s="47"/>
      <c r="LWO813" s="47"/>
      <c r="LWP813" s="47"/>
      <c r="LWQ813" s="47"/>
      <c r="LWR813" s="47"/>
      <c r="LWS813" s="47"/>
      <c r="LWT813" s="47"/>
      <c r="LWU813" s="47"/>
      <c r="LWV813" s="47"/>
      <c r="LWW813" s="47"/>
      <c r="LWX813" s="47"/>
      <c r="LWY813" s="47"/>
      <c r="LWZ813" s="47"/>
      <c r="LXA813" s="47"/>
      <c r="LXB813" s="47"/>
      <c r="LXC813" s="47"/>
      <c r="LXD813" s="47"/>
      <c r="LXE813" s="47"/>
      <c r="LXF813" s="47"/>
      <c r="LXG813" s="47"/>
      <c r="LXH813" s="47"/>
      <c r="LXI813" s="47"/>
      <c r="LXJ813" s="47"/>
      <c r="LXK813" s="47"/>
      <c r="LXL813" s="47"/>
      <c r="LXM813" s="47"/>
      <c r="LXN813" s="47"/>
      <c r="LXO813" s="47"/>
      <c r="LXP813" s="47"/>
      <c r="LXQ813" s="47"/>
      <c r="LXR813" s="47"/>
      <c r="LXS813" s="47"/>
      <c r="LXT813" s="47"/>
      <c r="LXU813" s="47"/>
      <c r="LXV813" s="47"/>
      <c r="LXW813" s="47"/>
      <c r="LXX813" s="47"/>
      <c r="LXY813" s="47"/>
      <c r="LXZ813" s="47"/>
      <c r="LYA813" s="47"/>
      <c r="LYB813" s="47"/>
      <c r="LYC813" s="47"/>
      <c r="LYD813" s="47"/>
      <c r="LYE813" s="47"/>
      <c r="LYF813" s="47"/>
      <c r="LYG813" s="47"/>
      <c r="LYH813" s="47"/>
      <c r="LYI813" s="47"/>
      <c r="LYJ813" s="47"/>
      <c r="LYK813" s="47"/>
      <c r="LYL813" s="47"/>
      <c r="LYM813" s="47"/>
      <c r="LYN813" s="47"/>
      <c r="LYO813" s="47"/>
      <c r="LYP813" s="47"/>
      <c r="LYQ813" s="47"/>
      <c r="LYR813" s="47"/>
      <c r="LYS813" s="47"/>
      <c r="LYT813" s="47"/>
      <c r="LYU813" s="47"/>
      <c r="LYV813" s="47"/>
      <c r="LYW813" s="47"/>
      <c r="LYX813" s="47"/>
      <c r="LYY813" s="47"/>
      <c r="LYZ813" s="47"/>
      <c r="LZA813" s="47"/>
      <c r="LZB813" s="47"/>
      <c r="LZC813" s="47"/>
      <c r="LZD813" s="47"/>
      <c r="LZE813" s="47"/>
      <c r="LZF813" s="47"/>
      <c r="LZG813" s="47"/>
      <c r="LZH813" s="47"/>
      <c r="LZI813" s="47"/>
      <c r="LZJ813" s="47"/>
      <c r="LZK813" s="47"/>
      <c r="LZL813" s="47"/>
      <c r="LZM813" s="47"/>
      <c r="LZN813" s="47"/>
      <c r="LZO813" s="47"/>
      <c r="LZP813" s="47"/>
      <c r="LZQ813" s="47"/>
      <c r="LZR813" s="47"/>
      <c r="LZS813" s="47"/>
      <c r="LZT813" s="47"/>
      <c r="LZU813" s="47"/>
      <c r="LZV813" s="47"/>
      <c r="LZW813" s="47"/>
      <c r="LZX813" s="47"/>
      <c r="LZY813" s="47"/>
      <c r="LZZ813" s="47"/>
      <c r="MAA813" s="47"/>
      <c r="MAB813" s="47"/>
      <c r="MAC813" s="47"/>
      <c r="MAD813" s="47"/>
      <c r="MAE813" s="47"/>
      <c r="MAF813" s="47"/>
      <c r="MAG813" s="47"/>
      <c r="MAH813" s="47"/>
      <c r="MAI813" s="47"/>
      <c r="MAJ813" s="47"/>
      <c r="MAK813" s="47"/>
      <c r="MAL813" s="47"/>
      <c r="MAM813" s="47"/>
      <c r="MAN813" s="47"/>
      <c r="MAO813" s="47"/>
      <c r="MAP813" s="47"/>
      <c r="MAQ813" s="47"/>
      <c r="MAR813" s="47"/>
      <c r="MAS813" s="47"/>
      <c r="MAT813" s="47"/>
      <c r="MAU813" s="47"/>
      <c r="MAV813" s="47"/>
      <c r="MAW813" s="47"/>
      <c r="MAX813" s="47"/>
      <c r="MAY813" s="47"/>
      <c r="MAZ813" s="47"/>
      <c r="MBA813" s="47"/>
      <c r="MBB813" s="47"/>
      <c r="MBC813" s="47"/>
      <c r="MBD813" s="47"/>
      <c r="MBE813" s="47"/>
      <c r="MBF813" s="47"/>
      <c r="MBG813" s="47"/>
      <c r="MBH813" s="47"/>
      <c r="MBI813" s="47"/>
      <c r="MBJ813" s="47"/>
      <c r="MBK813" s="47"/>
      <c r="MBL813" s="47"/>
      <c r="MBM813" s="47"/>
      <c r="MBN813" s="47"/>
      <c r="MBO813" s="47"/>
      <c r="MBP813" s="47"/>
      <c r="MBQ813" s="47"/>
      <c r="MBR813" s="47"/>
      <c r="MBS813" s="47"/>
      <c r="MBT813" s="47"/>
      <c r="MBU813" s="47"/>
      <c r="MBV813" s="47"/>
      <c r="MBW813" s="47"/>
      <c r="MBX813" s="47"/>
      <c r="MBY813" s="47"/>
      <c r="MBZ813" s="47"/>
      <c r="MCA813" s="47"/>
      <c r="MCB813" s="47"/>
      <c r="MCC813" s="47"/>
      <c r="MCD813" s="47"/>
      <c r="MCE813" s="47"/>
      <c r="MCF813" s="47"/>
      <c r="MCG813" s="47"/>
      <c r="MCH813" s="47"/>
      <c r="MCI813" s="47"/>
      <c r="MCJ813" s="47"/>
      <c r="MCK813" s="47"/>
      <c r="MCL813" s="47"/>
      <c r="MCM813" s="47"/>
      <c r="MCN813" s="47"/>
      <c r="MCO813" s="47"/>
      <c r="MCP813" s="47"/>
      <c r="MCQ813" s="47"/>
      <c r="MCR813" s="47"/>
      <c r="MCS813" s="47"/>
      <c r="MCT813" s="47"/>
      <c r="MCU813" s="47"/>
      <c r="MCV813" s="47"/>
      <c r="MCW813" s="47"/>
      <c r="MCX813" s="47"/>
      <c r="MCY813" s="47"/>
      <c r="MCZ813" s="47"/>
      <c r="MDA813" s="47"/>
      <c r="MDB813" s="47"/>
      <c r="MDC813" s="47"/>
      <c r="MDD813" s="47"/>
      <c r="MDE813" s="47"/>
      <c r="MDF813" s="47"/>
      <c r="MDG813" s="47"/>
      <c r="MDH813" s="47"/>
      <c r="MDI813" s="47"/>
      <c r="MDJ813" s="47"/>
      <c r="MDK813" s="47"/>
      <c r="MDL813" s="47"/>
      <c r="MDM813" s="47"/>
      <c r="MDN813" s="47"/>
      <c r="MDO813" s="47"/>
      <c r="MDP813" s="47"/>
      <c r="MDQ813" s="47"/>
      <c r="MDR813" s="47"/>
      <c r="MDS813" s="47"/>
      <c r="MDT813" s="47"/>
      <c r="MDU813" s="47"/>
      <c r="MDV813" s="47"/>
      <c r="MDW813" s="47"/>
      <c r="MDX813" s="47"/>
      <c r="MDY813" s="47"/>
      <c r="MDZ813" s="47"/>
      <c r="MEA813" s="47"/>
      <c r="MEB813" s="47"/>
      <c r="MEC813" s="47"/>
      <c r="MED813" s="47"/>
      <c r="MEE813" s="47"/>
      <c r="MEF813" s="47"/>
      <c r="MEG813" s="47"/>
      <c r="MEH813" s="47"/>
      <c r="MEI813" s="47"/>
      <c r="MEJ813" s="47"/>
      <c r="MEK813" s="47"/>
      <c r="MEL813" s="47"/>
      <c r="MEM813" s="47"/>
      <c r="MEN813" s="47"/>
      <c r="MEO813" s="47"/>
      <c r="MEP813" s="47"/>
      <c r="MEQ813" s="47"/>
      <c r="MER813" s="47"/>
      <c r="MES813" s="47"/>
      <c r="MET813" s="47"/>
      <c r="MEU813" s="47"/>
      <c r="MEV813" s="47"/>
      <c r="MEW813" s="47"/>
      <c r="MEX813" s="47"/>
      <c r="MEY813" s="47"/>
      <c r="MEZ813" s="47"/>
      <c r="MFA813" s="47"/>
      <c r="MFB813" s="47"/>
      <c r="MFC813" s="47"/>
      <c r="MFD813" s="47"/>
      <c r="MFE813" s="47"/>
      <c r="MFF813" s="47"/>
      <c r="MFG813" s="47"/>
      <c r="MFH813" s="47"/>
      <c r="MFI813" s="47"/>
      <c r="MFJ813" s="47"/>
      <c r="MFK813" s="47"/>
      <c r="MFL813" s="47"/>
      <c r="MFM813" s="47"/>
      <c r="MFN813" s="47"/>
      <c r="MFO813" s="47"/>
      <c r="MFP813" s="47"/>
      <c r="MFQ813" s="47"/>
      <c r="MFR813" s="47"/>
      <c r="MFS813" s="47"/>
      <c r="MFT813" s="47"/>
      <c r="MFU813" s="47"/>
      <c r="MFV813" s="47"/>
      <c r="MFW813" s="47"/>
      <c r="MFX813" s="47"/>
      <c r="MFY813" s="47"/>
      <c r="MFZ813" s="47"/>
      <c r="MGA813" s="47"/>
      <c r="MGB813" s="47"/>
      <c r="MGC813" s="47"/>
      <c r="MGD813" s="47"/>
      <c r="MGE813" s="47"/>
      <c r="MGF813" s="47"/>
      <c r="MGG813" s="47"/>
      <c r="MGH813" s="47"/>
      <c r="MGI813" s="47"/>
      <c r="MGJ813" s="47"/>
      <c r="MGK813" s="47"/>
      <c r="MGL813" s="47"/>
      <c r="MGM813" s="47"/>
      <c r="MGN813" s="47"/>
      <c r="MGO813" s="47"/>
      <c r="MGP813" s="47"/>
      <c r="MGQ813" s="47"/>
      <c r="MGR813" s="47"/>
      <c r="MGS813" s="47"/>
      <c r="MGT813" s="47"/>
      <c r="MGU813" s="47"/>
      <c r="MGV813" s="47"/>
      <c r="MGW813" s="47"/>
      <c r="MGX813" s="47"/>
      <c r="MGY813" s="47"/>
      <c r="MGZ813" s="47"/>
      <c r="MHA813" s="47"/>
      <c r="MHB813" s="47"/>
      <c r="MHC813" s="47"/>
      <c r="MHD813" s="47"/>
      <c r="MHE813" s="47"/>
      <c r="MHF813" s="47"/>
      <c r="MHG813" s="47"/>
      <c r="MHH813" s="47"/>
      <c r="MHI813" s="47"/>
      <c r="MHJ813" s="47"/>
      <c r="MHK813" s="47"/>
      <c r="MHL813" s="47"/>
      <c r="MHM813" s="47"/>
      <c r="MHN813" s="47"/>
      <c r="MHO813" s="47"/>
      <c r="MHP813" s="47"/>
      <c r="MHQ813" s="47"/>
      <c r="MHR813" s="47"/>
      <c r="MHS813" s="47"/>
      <c r="MHT813" s="47"/>
      <c r="MHU813" s="47"/>
      <c r="MHV813" s="47"/>
      <c r="MHW813" s="47"/>
      <c r="MHX813" s="47"/>
      <c r="MHY813" s="47"/>
      <c r="MHZ813" s="47"/>
      <c r="MIA813" s="47"/>
      <c r="MIB813" s="47"/>
      <c r="MIC813" s="47"/>
      <c r="MID813" s="47"/>
      <c r="MIE813" s="47"/>
      <c r="MIF813" s="47"/>
      <c r="MIG813" s="47"/>
      <c r="MIH813" s="47"/>
      <c r="MII813" s="47"/>
      <c r="MIJ813" s="47"/>
      <c r="MIK813" s="47"/>
      <c r="MIL813" s="47"/>
      <c r="MIM813" s="47"/>
      <c r="MIN813" s="47"/>
      <c r="MIO813" s="47"/>
      <c r="MIP813" s="47"/>
      <c r="MIQ813" s="47"/>
      <c r="MIR813" s="47"/>
      <c r="MIS813" s="47"/>
      <c r="MIT813" s="47"/>
      <c r="MIU813" s="47"/>
      <c r="MIV813" s="47"/>
      <c r="MIW813" s="47"/>
      <c r="MIX813" s="47"/>
      <c r="MIY813" s="47"/>
      <c r="MIZ813" s="47"/>
      <c r="MJA813" s="47"/>
      <c r="MJB813" s="47"/>
      <c r="MJC813" s="47"/>
      <c r="MJD813" s="47"/>
      <c r="MJE813" s="47"/>
      <c r="MJF813" s="47"/>
      <c r="MJG813" s="47"/>
      <c r="MJH813" s="47"/>
      <c r="MJI813" s="47"/>
      <c r="MJJ813" s="47"/>
      <c r="MJK813" s="47"/>
      <c r="MJL813" s="47"/>
      <c r="MJM813" s="47"/>
      <c r="MJN813" s="47"/>
      <c r="MJO813" s="47"/>
      <c r="MJP813" s="47"/>
      <c r="MJQ813" s="47"/>
      <c r="MJR813" s="47"/>
      <c r="MJS813" s="47"/>
      <c r="MJT813" s="47"/>
      <c r="MJU813" s="47"/>
      <c r="MJV813" s="47"/>
      <c r="MJW813" s="47"/>
      <c r="MJX813" s="47"/>
      <c r="MJY813" s="47"/>
      <c r="MJZ813" s="47"/>
      <c r="MKA813" s="47"/>
      <c r="MKB813" s="47"/>
      <c r="MKC813" s="47"/>
      <c r="MKD813" s="47"/>
      <c r="MKE813" s="47"/>
      <c r="MKF813" s="47"/>
      <c r="MKG813" s="47"/>
      <c r="MKH813" s="47"/>
      <c r="MKI813" s="47"/>
      <c r="MKJ813" s="47"/>
      <c r="MKK813" s="47"/>
      <c r="MKL813" s="47"/>
      <c r="MKM813" s="47"/>
      <c r="MKN813" s="47"/>
      <c r="MKO813" s="47"/>
      <c r="MKP813" s="47"/>
      <c r="MKQ813" s="47"/>
      <c r="MKR813" s="47"/>
      <c r="MKS813" s="47"/>
      <c r="MKT813" s="47"/>
      <c r="MKU813" s="47"/>
      <c r="MKV813" s="47"/>
      <c r="MKW813" s="47"/>
      <c r="MKX813" s="47"/>
      <c r="MKY813" s="47"/>
      <c r="MKZ813" s="47"/>
      <c r="MLA813" s="47"/>
      <c r="MLB813" s="47"/>
      <c r="MLC813" s="47"/>
      <c r="MLD813" s="47"/>
      <c r="MLE813" s="47"/>
      <c r="MLF813" s="47"/>
      <c r="MLG813" s="47"/>
      <c r="MLH813" s="47"/>
      <c r="MLI813" s="47"/>
      <c r="MLJ813" s="47"/>
      <c r="MLK813" s="47"/>
      <c r="MLL813" s="47"/>
      <c r="MLM813" s="47"/>
      <c r="MLN813" s="47"/>
      <c r="MLO813" s="47"/>
      <c r="MLP813" s="47"/>
      <c r="MLQ813" s="47"/>
      <c r="MLR813" s="47"/>
      <c r="MLS813" s="47"/>
      <c r="MLT813" s="47"/>
      <c r="MLU813" s="47"/>
      <c r="MLV813" s="47"/>
      <c r="MLW813" s="47"/>
      <c r="MLX813" s="47"/>
      <c r="MLY813" s="47"/>
      <c r="MLZ813" s="47"/>
      <c r="MMA813" s="47"/>
      <c r="MMB813" s="47"/>
      <c r="MMC813" s="47"/>
      <c r="MMD813" s="47"/>
      <c r="MME813" s="47"/>
      <c r="MMF813" s="47"/>
      <c r="MMG813" s="47"/>
      <c r="MMH813" s="47"/>
      <c r="MMI813" s="47"/>
      <c r="MMJ813" s="47"/>
      <c r="MMK813" s="47"/>
      <c r="MML813" s="47"/>
      <c r="MMM813" s="47"/>
      <c r="MMN813" s="47"/>
      <c r="MMO813" s="47"/>
      <c r="MMP813" s="47"/>
      <c r="MMQ813" s="47"/>
      <c r="MMR813" s="47"/>
      <c r="MMS813" s="47"/>
      <c r="MMT813" s="47"/>
      <c r="MMU813" s="47"/>
      <c r="MMV813" s="47"/>
      <c r="MMW813" s="47"/>
      <c r="MMX813" s="47"/>
      <c r="MMY813" s="47"/>
      <c r="MMZ813" s="47"/>
      <c r="MNA813" s="47"/>
      <c r="MNB813" s="47"/>
      <c r="MNC813" s="47"/>
      <c r="MND813" s="47"/>
      <c r="MNE813" s="47"/>
      <c r="MNF813" s="47"/>
      <c r="MNG813" s="47"/>
      <c r="MNH813" s="47"/>
      <c r="MNI813" s="47"/>
      <c r="MNJ813" s="47"/>
      <c r="MNK813" s="47"/>
      <c r="MNL813" s="47"/>
      <c r="MNM813" s="47"/>
      <c r="MNN813" s="47"/>
      <c r="MNO813" s="47"/>
      <c r="MNP813" s="47"/>
      <c r="MNQ813" s="47"/>
      <c r="MNR813" s="47"/>
      <c r="MNS813" s="47"/>
      <c r="MNT813" s="47"/>
      <c r="MNU813" s="47"/>
      <c r="MNV813" s="47"/>
      <c r="MNW813" s="47"/>
      <c r="MNX813" s="47"/>
      <c r="MNY813" s="47"/>
      <c r="MNZ813" s="47"/>
      <c r="MOA813" s="47"/>
      <c r="MOB813" s="47"/>
      <c r="MOC813" s="47"/>
      <c r="MOD813" s="47"/>
      <c r="MOE813" s="47"/>
      <c r="MOF813" s="47"/>
      <c r="MOG813" s="47"/>
      <c r="MOH813" s="47"/>
      <c r="MOI813" s="47"/>
      <c r="MOJ813" s="47"/>
      <c r="MOK813" s="47"/>
      <c r="MOL813" s="47"/>
      <c r="MOM813" s="47"/>
      <c r="MON813" s="47"/>
      <c r="MOO813" s="47"/>
      <c r="MOP813" s="47"/>
      <c r="MOQ813" s="47"/>
      <c r="MOR813" s="47"/>
      <c r="MOS813" s="47"/>
      <c r="MOT813" s="47"/>
      <c r="MOU813" s="47"/>
      <c r="MOV813" s="47"/>
      <c r="MOW813" s="47"/>
      <c r="MOX813" s="47"/>
      <c r="MOY813" s="47"/>
      <c r="MOZ813" s="47"/>
      <c r="MPA813" s="47"/>
      <c r="MPB813" s="47"/>
      <c r="MPC813" s="47"/>
      <c r="MPD813" s="47"/>
      <c r="MPE813" s="47"/>
      <c r="MPF813" s="47"/>
      <c r="MPG813" s="47"/>
      <c r="MPH813" s="47"/>
      <c r="MPI813" s="47"/>
      <c r="MPJ813" s="47"/>
      <c r="MPK813" s="47"/>
      <c r="MPL813" s="47"/>
      <c r="MPM813" s="47"/>
      <c r="MPN813" s="47"/>
      <c r="MPO813" s="47"/>
      <c r="MPP813" s="47"/>
      <c r="MPQ813" s="47"/>
      <c r="MPR813" s="47"/>
      <c r="MPS813" s="47"/>
      <c r="MPT813" s="47"/>
      <c r="MPU813" s="47"/>
      <c r="MPV813" s="47"/>
      <c r="MPW813" s="47"/>
      <c r="MPX813" s="47"/>
      <c r="MPY813" s="47"/>
      <c r="MPZ813" s="47"/>
      <c r="MQA813" s="47"/>
      <c r="MQB813" s="47"/>
      <c r="MQC813" s="47"/>
      <c r="MQD813" s="47"/>
      <c r="MQE813" s="47"/>
      <c r="MQF813" s="47"/>
      <c r="MQG813" s="47"/>
      <c r="MQH813" s="47"/>
      <c r="MQI813" s="47"/>
      <c r="MQJ813" s="47"/>
      <c r="MQK813" s="47"/>
      <c r="MQL813" s="47"/>
      <c r="MQM813" s="47"/>
      <c r="MQN813" s="47"/>
      <c r="MQO813" s="47"/>
      <c r="MQP813" s="47"/>
      <c r="MQQ813" s="47"/>
      <c r="MQR813" s="47"/>
      <c r="MQS813" s="47"/>
      <c r="MQT813" s="47"/>
      <c r="MQU813" s="47"/>
      <c r="MQV813" s="47"/>
      <c r="MQW813" s="47"/>
      <c r="MQX813" s="47"/>
      <c r="MQY813" s="47"/>
      <c r="MQZ813" s="47"/>
      <c r="MRA813" s="47"/>
      <c r="MRB813" s="47"/>
      <c r="MRC813" s="47"/>
      <c r="MRD813" s="47"/>
      <c r="MRE813" s="47"/>
      <c r="MRF813" s="47"/>
      <c r="MRG813" s="47"/>
      <c r="MRH813" s="47"/>
      <c r="MRI813" s="47"/>
      <c r="MRJ813" s="47"/>
      <c r="MRK813" s="47"/>
      <c r="MRL813" s="47"/>
      <c r="MRM813" s="47"/>
      <c r="MRN813" s="47"/>
      <c r="MRO813" s="47"/>
      <c r="MRP813" s="47"/>
      <c r="MRQ813" s="47"/>
      <c r="MRR813" s="47"/>
      <c r="MRS813" s="47"/>
      <c r="MRT813" s="47"/>
      <c r="MRU813" s="47"/>
      <c r="MRV813" s="47"/>
      <c r="MRW813" s="47"/>
      <c r="MRX813" s="47"/>
      <c r="MRY813" s="47"/>
      <c r="MRZ813" s="47"/>
      <c r="MSA813" s="47"/>
      <c r="MSB813" s="47"/>
      <c r="MSC813" s="47"/>
      <c r="MSD813" s="47"/>
      <c r="MSE813" s="47"/>
      <c r="MSF813" s="47"/>
      <c r="MSG813" s="47"/>
      <c r="MSH813" s="47"/>
      <c r="MSI813" s="47"/>
      <c r="MSJ813" s="47"/>
      <c r="MSK813" s="47"/>
      <c r="MSL813" s="47"/>
      <c r="MSM813" s="47"/>
      <c r="MSN813" s="47"/>
      <c r="MSO813" s="47"/>
      <c r="MSP813" s="47"/>
      <c r="MSQ813" s="47"/>
      <c r="MSR813" s="47"/>
      <c r="MSS813" s="47"/>
      <c r="MST813" s="47"/>
      <c r="MSU813" s="47"/>
      <c r="MSV813" s="47"/>
      <c r="MSW813" s="47"/>
      <c r="MSX813" s="47"/>
      <c r="MSY813" s="47"/>
      <c r="MSZ813" s="47"/>
      <c r="MTA813" s="47"/>
      <c r="MTB813" s="47"/>
      <c r="MTC813" s="47"/>
      <c r="MTD813" s="47"/>
      <c r="MTE813" s="47"/>
      <c r="MTF813" s="47"/>
      <c r="MTG813" s="47"/>
      <c r="MTH813" s="47"/>
      <c r="MTI813" s="47"/>
      <c r="MTJ813" s="47"/>
      <c r="MTK813" s="47"/>
      <c r="MTL813" s="47"/>
      <c r="MTM813" s="47"/>
      <c r="MTN813" s="47"/>
      <c r="MTO813" s="47"/>
      <c r="MTP813" s="47"/>
      <c r="MTQ813" s="47"/>
      <c r="MTR813" s="47"/>
      <c r="MTS813" s="47"/>
      <c r="MTT813" s="47"/>
      <c r="MTU813" s="47"/>
      <c r="MTV813" s="47"/>
      <c r="MTW813" s="47"/>
      <c r="MTX813" s="47"/>
      <c r="MTY813" s="47"/>
      <c r="MTZ813" s="47"/>
      <c r="MUA813" s="47"/>
      <c r="MUB813" s="47"/>
      <c r="MUC813" s="47"/>
      <c r="MUD813" s="47"/>
      <c r="MUE813" s="47"/>
      <c r="MUF813" s="47"/>
      <c r="MUG813" s="47"/>
      <c r="MUH813" s="47"/>
      <c r="MUI813" s="47"/>
      <c r="MUJ813" s="47"/>
      <c r="MUK813" s="47"/>
      <c r="MUL813" s="47"/>
      <c r="MUM813" s="47"/>
      <c r="MUN813" s="47"/>
      <c r="MUO813" s="47"/>
      <c r="MUP813" s="47"/>
      <c r="MUQ813" s="47"/>
      <c r="MUR813" s="47"/>
      <c r="MUS813" s="47"/>
      <c r="MUT813" s="47"/>
      <c r="MUU813" s="47"/>
      <c r="MUV813" s="47"/>
      <c r="MUW813" s="47"/>
      <c r="MUX813" s="47"/>
      <c r="MUY813" s="47"/>
      <c r="MUZ813" s="47"/>
      <c r="MVA813" s="47"/>
      <c r="MVB813" s="47"/>
      <c r="MVC813" s="47"/>
      <c r="MVD813" s="47"/>
      <c r="MVE813" s="47"/>
      <c r="MVF813" s="47"/>
      <c r="MVG813" s="47"/>
      <c r="MVH813" s="47"/>
      <c r="MVI813" s="47"/>
      <c r="MVJ813" s="47"/>
      <c r="MVK813" s="47"/>
      <c r="MVL813" s="47"/>
      <c r="MVM813" s="47"/>
      <c r="MVN813" s="47"/>
      <c r="MVO813" s="47"/>
      <c r="MVP813" s="47"/>
      <c r="MVQ813" s="47"/>
      <c r="MVR813" s="47"/>
      <c r="MVS813" s="47"/>
      <c r="MVT813" s="47"/>
      <c r="MVU813" s="47"/>
      <c r="MVV813" s="47"/>
      <c r="MVW813" s="47"/>
      <c r="MVX813" s="47"/>
      <c r="MVY813" s="47"/>
      <c r="MVZ813" s="47"/>
      <c r="MWA813" s="47"/>
      <c r="MWB813" s="47"/>
      <c r="MWC813" s="47"/>
      <c r="MWD813" s="47"/>
      <c r="MWE813" s="47"/>
      <c r="MWF813" s="47"/>
      <c r="MWG813" s="47"/>
      <c r="MWH813" s="47"/>
      <c r="MWI813" s="47"/>
      <c r="MWJ813" s="47"/>
      <c r="MWK813" s="47"/>
      <c r="MWL813" s="47"/>
      <c r="MWM813" s="47"/>
      <c r="MWN813" s="47"/>
      <c r="MWO813" s="47"/>
      <c r="MWP813" s="47"/>
      <c r="MWQ813" s="47"/>
      <c r="MWR813" s="47"/>
      <c r="MWS813" s="47"/>
      <c r="MWT813" s="47"/>
      <c r="MWU813" s="47"/>
      <c r="MWV813" s="47"/>
      <c r="MWW813" s="47"/>
      <c r="MWX813" s="47"/>
      <c r="MWY813" s="47"/>
      <c r="MWZ813" s="47"/>
      <c r="MXA813" s="47"/>
      <c r="MXB813" s="47"/>
      <c r="MXC813" s="47"/>
      <c r="MXD813" s="47"/>
      <c r="MXE813" s="47"/>
      <c r="MXF813" s="47"/>
      <c r="MXG813" s="47"/>
      <c r="MXH813" s="47"/>
      <c r="MXI813" s="47"/>
      <c r="MXJ813" s="47"/>
      <c r="MXK813" s="47"/>
      <c r="MXL813" s="47"/>
      <c r="MXM813" s="47"/>
      <c r="MXN813" s="47"/>
      <c r="MXO813" s="47"/>
      <c r="MXP813" s="47"/>
      <c r="MXQ813" s="47"/>
      <c r="MXR813" s="47"/>
      <c r="MXS813" s="47"/>
      <c r="MXT813" s="47"/>
      <c r="MXU813" s="47"/>
      <c r="MXV813" s="47"/>
      <c r="MXW813" s="47"/>
      <c r="MXX813" s="47"/>
      <c r="MXY813" s="47"/>
      <c r="MXZ813" s="47"/>
      <c r="MYA813" s="47"/>
      <c r="MYB813" s="47"/>
      <c r="MYC813" s="47"/>
      <c r="MYD813" s="47"/>
      <c r="MYE813" s="47"/>
      <c r="MYF813" s="47"/>
      <c r="MYG813" s="47"/>
      <c r="MYH813" s="47"/>
      <c r="MYI813" s="47"/>
      <c r="MYJ813" s="47"/>
      <c r="MYK813" s="47"/>
      <c r="MYL813" s="47"/>
      <c r="MYM813" s="47"/>
      <c r="MYN813" s="47"/>
      <c r="MYO813" s="47"/>
      <c r="MYP813" s="47"/>
      <c r="MYQ813" s="47"/>
      <c r="MYR813" s="47"/>
      <c r="MYS813" s="47"/>
      <c r="MYT813" s="47"/>
      <c r="MYU813" s="47"/>
      <c r="MYV813" s="47"/>
      <c r="MYW813" s="47"/>
      <c r="MYX813" s="47"/>
      <c r="MYY813" s="47"/>
      <c r="MYZ813" s="47"/>
      <c r="MZA813" s="47"/>
      <c r="MZB813" s="47"/>
      <c r="MZC813" s="47"/>
      <c r="MZD813" s="47"/>
      <c r="MZE813" s="47"/>
      <c r="MZF813" s="47"/>
      <c r="MZG813" s="47"/>
      <c r="MZH813" s="47"/>
      <c r="MZI813" s="47"/>
      <c r="MZJ813" s="47"/>
      <c r="MZK813" s="47"/>
      <c r="MZL813" s="47"/>
      <c r="MZM813" s="47"/>
      <c r="MZN813" s="47"/>
      <c r="MZO813" s="47"/>
      <c r="MZP813" s="47"/>
      <c r="MZQ813" s="47"/>
      <c r="MZR813" s="47"/>
      <c r="MZS813" s="47"/>
      <c r="MZT813" s="47"/>
      <c r="MZU813" s="47"/>
      <c r="MZV813" s="47"/>
      <c r="MZW813" s="47"/>
      <c r="MZX813" s="47"/>
      <c r="MZY813" s="47"/>
      <c r="MZZ813" s="47"/>
      <c r="NAA813" s="47"/>
      <c r="NAB813" s="47"/>
      <c r="NAC813" s="47"/>
      <c r="NAD813" s="47"/>
      <c r="NAE813" s="47"/>
      <c r="NAF813" s="47"/>
      <c r="NAG813" s="47"/>
      <c r="NAH813" s="47"/>
      <c r="NAI813" s="47"/>
      <c r="NAJ813" s="47"/>
      <c r="NAK813" s="47"/>
      <c r="NAL813" s="47"/>
      <c r="NAM813" s="47"/>
      <c r="NAN813" s="47"/>
      <c r="NAO813" s="47"/>
      <c r="NAP813" s="47"/>
      <c r="NAQ813" s="47"/>
      <c r="NAR813" s="47"/>
      <c r="NAS813" s="47"/>
      <c r="NAT813" s="47"/>
      <c r="NAU813" s="47"/>
      <c r="NAV813" s="47"/>
      <c r="NAW813" s="47"/>
      <c r="NAX813" s="47"/>
      <c r="NAY813" s="47"/>
      <c r="NAZ813" s="47"/>
      <c r="NBA813" s="47"/>
      <c r="NBB813" s="47"/>
      <c r="NBC813" s="47"/>
      <c r="NBD813" s="47"/>
      <c r="NBE813" s="47"/>
      <c r="NBF813" s="47"/>
      <c r="NBG813" s="47"/>
      <c r="NBH813" s="47"/>
      <c r="NBI813" s="47"/>
      <c r="NBJ813" s="47"/>
      <c r="NBK813" s="47"/>
      <c r="NBL813" s="47"/>
      <c r="NBM813" s="47"/>
      <c r="NBN813" s="47"/>
      <c r="NBO813" s="47"/>
      <c r="NBP813" s="47"/>
      <c r="NBQ813" s="47"/>
      <c r="NBR813" s="47"/>
      <c r="NBS813" s="47"/>
      <c r="NBT813" s="47"/>
      <c r="NBU813" s="47"/>
      <c r="NBV813" s="47"/>
      <c r="NBW813" s="47"/>
      <c r="NBX813" s="47"/>
      <c r="NBY813" s="47"/>
      <c r="NBZ813" s="47"/>
      <c r="NCA813" s="47"/>
      <c r="NCB813" s="47"/>
      <c r="NCC813" s="47"/>
      <c r="NCD813" s="47"/>
      <c r="NCE813" s="47"/>
      <c r="NCF813" s="47"/>
      <c r="NCG813" s="47"/>
      <c r="NCH813" s="47"/>
      <c r="NCI813" s="47"/>
      <c r="NCJ813" s="47"/>
      <c r="NCK813" s="47"/>
      <c r="NCL813" s="47"/>
      <c r="NCM813" s="47"/>
      <c r="NCN813" s="47"/>
      <c r="NCO813" s="47"/>
      <c r="NCP813" s="47"/>
      <c r="NCQ813" s="47"/>
      <c r="NCR813" s="47"/>
      <c r="NCS813" s="47"/>
      <c r="NCT813" s="47"/>
      <c r="NCU813" s="47"/>
      <c r="NCV813" s="47"/>
      <c r="NCW813" s="47"/>
      <c r="NCX813" s="47"/>
      <c r="NCY813" s="47"/>
      <c r="NCZ813" s="47"/>
      <c r="NDA813" s="47"/>
      <c r="NDB813" s="47"/>
      <c r="NDC813" s="47"/>
      <c r="NDD813" s="47"/>
      <c r="NDE813" s="47"/>
      <c r="NDF813" s="47"/>
      <c r="NDG813" s="47"/>
      <c r="NDH813" s="47"/>
      <c r="NDI813" s="47"/>
      <c r="NDJ813" s="47"/>
      <c r="NDK813" s="47"/>
      <c r="NDL813" s="47"/>
      <c r="NDM813" s="47"/>
      <c r="NDN813" s="47"/>
      <c r="NDO813" s="47"/>
      <c r="NDP813" s="47"/>
      <c r="NDQ813" s="47"/>
      <c r="NDR813" s="47"/>
      <c r="NDS813" s="47"/>
      <c r="NDT813" s="47"/>
      <c r="NDU813" s="47"/>
      <c r="NDV813" s="47"/>
      <c r="NDW813" s="47"/>
      <c r="NDX813" s="47"/>
      <c r="NDY813" s="47"/>
      <c r="NDZ813" s="47"/>
      <c r="NEA813" s="47"/>
      <c r="NEB813" s="47"/>
      <c r="NEC813" s="47"/>
      <c r="NED813" s="47"/>
      <c r="NEE813" s="47"/>
      <c r="NEF813" s="47"/>
      <c r="NEG813" s="47"/>
      <c r="NEH813" s="47"/>
      <c r="NEI813" s="47"/>
      <c r="NEJ813" s="47"/>
      <c r="NEK813" s="47"/>
      <c r="NEL813" s="47"/>
      <c r="NEM813" s="47"/>
      <c r="NEN813" s="47"/>
      <c r="NEO813" s="47"/>
      <c r="NEP813" s="47"/>
      <c r="NEQ813" s="47"/>
      <c r="NER813" s="47"/>
      <c r="NES813" s="47"/>
      <c r="NET813" s="47"/>
      <c r="NEU813" s="47"/>
      <c r="NEV813" s="47"/>
      <c r="NEW813" s="47"/>
      <c r="NEX813" s="47"/>
      <c r="NEY813" s="47"/>
      <c r="NEZ813" s="47"/>
      <c r="NFA813" s="47"/>
      <c r="NFB813" s="47"/>
      <c r="NFC813" s="47"/>
      <c r="NFD813" s="47"/>
      <c r="NFE813" s="47"/>
      <c r="NFF813" s="47"/>
      <c r="NFG813" s="47"/>
      <c r="NFH813" s="47"/>
      <c r="NFI813" s="47"/>
      <c r="NFJ813" s="47"/>
      <c r="NFK813" s="47"/>
      <c r="NFL813" s="47"/>
      <c r="NFM813" s="47"/>
      <c r="NFN813" s="47"/>
      <c r="NFO813" s="47"/>
      <c r="NFP813" s="47"/>
      <c r="NFQ813" s="47"/>
      <c r="NFR813" s="47"/>
      <c r="NFS813" s="47"/>
      <c r="NFT813" s="47"/>
      <c r="NFU813" s="47"/>
      <c r="NFV813" s="47"/>
      <c r="NFW813" s="47"/>
      <c r="NFX813" s="47"/>
      <c r="NFY813" s="47"/>
      <c r="NFZ813" s="47"/>
      <c r="NGA813" s="47"/>
      <c r="NGB813" s="47"/>
      <c r="NGC813" s="47"/>
      <c r="NGD813" s="47"/>
      <c r="NGE813" s="47"/>
      <c r="NGF813" s="47"/>
      <c r="NGG813" s="47"/>
      <c r="NGH813" s="47"/>
      <c r="NGI813" s="47"/>
      <c r="NGJ813" s="47"/>
      <c r="NGK813" s="47"/>
      <c r="NGL813" s="47"/>
      <c r="NGM813" s="47"/>
      <c r="NGN813" s="47"/>
      <c r="NGO813" s="47"/>
      <c r="NGP813" s="47"/>
      <c r="NGQ813" s="47"/>
      <c r="NGR813" s="47"/>
      <c r="NGS813" s="47"/>
      <c r="NGT813" s="47"/>
      <c r="NGU813" s="47"/>
      <c r="NGV813" s="47"/>
      <c r="NGW813" s="47"/>
      <c r="NGX813" s="47"/>
      <c r="NGY813" s="47"/>
      <c r="NGZ813" s="47"/>
      <c r="NHA813" s="47"/>
      <c r="NHB813" s="47"/>
      <c r="NHC813" s="47"/>
      <c r="NHD813" s="47"/>
      <c r="NHE813" s="47"/>
      <c r="NHF813" s="47"/>
      <c r="NHG813" s="47"/>
      <c r="NHH813" s="47"/>
      <c r="NHI813" s="47"/>
      <c r="NHJ813" s="47"/>
      <c r="NHK813" s="47"/>
      <c r="NHL813" s="47"/>
      <c r="NHM813" s="47"/>
      <c r="NHN813" s="47"/>
      <c r="NHO813" s="47"/>
      <c r="NHP813" s="47"/>
      <c r="NHQ813" s="47"/>
      <c r="NHR813" s="47"/>
      <c r="NHS813" s="47"/>
      <c r="NHT813" s="47"/>
      <c r="NHU813" s="47"/>
      <c r="NHV813" s="47"/>
      <c r="NHW813" s="47"/>
      <c r="NHX813" s="47"/>
      <c r="NHY813" s="47"/>
      <c r="NHZ813" s="47"/>
      <c r="NIA813" s="47"/>
      <c r="NIB813" s="47"/>
      <c r="NIC813" s="47"/>
      <c r="NID813" s="47"/>
      <c r="NIE813" s="47"/>
      <c r="NIF813" s="47"/>
      <c r="NIG813" s="47"/>
      <c r="NIH813" s="47"/>
      <c r="NII813" s="47"/>
      <c r="NIJ813" s="47"/>
      <c r="NIK813" s="47"/>
      <c r="NIL813" s="47"/>
      <c r="NIM813" s="47"/>
      <c r="NIN813" s="47"/>
      <c r="NIO813" s="47"/>
      <c r="NIP813" s="47"/>
      <c r="NIQ813" s="47"/>
      <c r="NIR813" s="47"/>
      <c r="NIS813" s="47"/>
      <c r="NIT813" s="47"/>
      <c r="NIU813" s="47"/>
      <c r="NIV813" s="47"/>
      <c r="NIW813" s="47"/>
      <c r="NIX813" s="47"/>
      <c r="NIY813" s="47"/>
      <c r="NIZ813" s="47"/>
      <c r="NJA813" s="47"/>
      <c r="NJB813" s="47"/>
      <c r="NJC813" s="47"/>
      <c r="NJD813" s="47"/>
      <c r="NJE813" s="47"/>
      <c r="NJF813" s="47"/>
      <c r="NJG813" s="47"/>
      <c r="NJH813" s="47"/>
      <c r="NJI813" s="47"/>
      <c r="NJJ813" s="47"/>
      <c r="NJK813" s="47"/>
      <c r="NJL813" s="47"/>
      <c r="NJM813" s="47"/>
      <c r="NJN813" s="47"/>
      <c r="NJO813" s="47"/>
      <c r="NJP813" s="47"/>
      <c r="NJQ813" s="47"/>
      <c r="NJR813" s="47"/>
      <c r="NJS813" s="47"/>
      <c r="NJT813" s="47"/>
      <c r="NJU813" s="47"/>
      <c r="NJV813" s="47"/>
      <c r="NJW813" s="47"/>
      <c r="NJX813" s="47"/>
      <c r="NJY813" s="47"/>
      <c r="NJZ813" s="47"/>
      <c r="NKA813" s="47"/>
      <c r="NKB813" s="47"/>
      <c r="NKC813" s="47"/>
      <c r="NKD813" s="47"/>
      <c r="NKE813" s="47"/>
      <c r="NKF813" s="47"/>
      <c r="NKG813" s="47"/>
      <c r="NKH813" s="47"/>
      <c r="NKI813" s="47"/>
      <c r="NKJ813" s="47"/>
      <c r="NKK813" s="47"/>
      <c r="NKL813" s="47"/>
      <c r="NKM813" s="47"/>
      <c r="NKN813" s="47"/>
      <c r="NKO813" s="47"/>
      <c r="NKP813" s="47"/>
      <c r="NKQ813" s="47"/>
      <c r="NKR813" s="47"/>
      <c r="NKS813" s="47"/>
      <c r="NKT813" s="47"/>
      <c r="NKU813" s="47"/>
      <c r="NKV813" s="47"/>
      <c r="NKW813" s="47"/>
      <c r="NKX813" s="47"/>
      <c r="NKY813" s="47"/>
      <c r="NKZ813" s="47"/>
      <c r="NLA813" s="47"/>
      <c r="NLB813" s="47"/>
      <c r="NLC813" s="47"/>
      <c r="NLD813" s="47"/>
      <c r="NLE813" s="47"/>
      <c r="NLF813" s="47"/>
      <c r="NLG813" s="47"/>
      <c r="NLH813" s="47"/>
      <c r="NLI813" s="47"/>
      <c r="NLJ813" s="47"/>
      <c r="NLK813" s="47"/>
      <c r="NLL813" s="47"/>
      <c r="NLM813" s="47"/>
      <c r="NLN813" s="47"/>
      <c r="NLO813" s="47"/>
      <c r="NLP813" s="47"/>
      <c r="NLQ813" s="47"/>
      <c r="NLR813" s="47"/>
      <c r="NLS813" s="47"/>
      <c r="NLT813" s="47"/>
      <c r="NLU813" s="47"/>
      <c r="NLV813" s="47"/>
      <c r="NLW813" s="47"/>
      <c r="NLX813" s="47"/>
      <c r="NLY813" s="47"/>
      <c r="NLZ813" s="47"/>
      <c r="NMA813" s="47"/>
      <c r="NMB813" s="47"/>
      <c r="NMC813" s="47"/>
      <c r="NMD813" s="47"/>
      <c r="NME813" s="47"/>
      <c r="NMF813" s="47"/>
      <c r="NMG813" s="47"/>
      <c r="NMH813" s="47"/>
      <c r="NMI813" s="47"/>
      <c r="NMJ813" s="47"/>
      <c r="NMK813" s="47"/>
      <c r="NML813" s="47"/>
      <c r="NMM813" s="47"/>
      <c r="NMN813" s="47"/>
      <c r="NMO813" s="47"/>
      <c r="NMP813" s="47"/>
      <c r="NMQ813" s="47"/>
      <c r="NMR813" s="47"/>
      <c r="NMS813" s="47"/>
      <c r="NMT813" s="47"/>
      <c r="NMU813" s="47"/>
      <c r="NMV813" s="47"/>
      <c r="NMW813" s="47"/>
      <c r="NMX813" s="47"/>
      <c r="NMY813" s="47"/>
      <c r="NMZ813" s="47"/>
      <c r="NNA813" s="47"/>
      <c r="NNB813" s="47"/>
      <c r="NNC813" s="47"/>
      <c r="NND813" s="47"/>
      <c r="NNE813" s="47"/>
      <c r="NNF813" s="47"/>
      <c r="NNG813" s="47"/>
      <c r="NNH813" s="47"/>
      <c r="NNI813" s="47"/>
      <c r="NNJ813" s="47"/>
      <c r="NNK813" s="47"/>
      <c r="NNL813" s="47"/>
      <c r="NNM813" s="47"/>
      <c r="NNN813" s="47"/>
      <c r="NNO813" s="47"/>
      <c r="NNP813" s="47"/>
      <c r="NNQ813" s="47"/>
      <c r="NNR813" s="47"/>
      <c r="NNS813" s="47"/>
      <c r="NNT813" s="47"/>
      <c r="NNU813" s="47"/>
      <c r="NNV813" s="47"/>
      <c r="NNW813" s="47"/>
      <c r="NNX813" s="47"/>
      <c r="NNY813" s="47"/>
      <c r="NNZ813" s="47"/>
      <c r="NOA813" s="47"/>
      <c r="NOB813" s="47"/>
      <c r="NOC813" s="47"/>
      <c r="NOD813" s="47"/>
      <c r="NOE813" s="47"/>
      <c r="NOF813" s="47"/>
      <c r="NOG813" s="47"/>
      <c r="NOH813" s="47"/>
      <c r="NOI813" s="47"/>
      <c r="NOJ813" s="47"/>
      <c r="NOK813" s="47"/>
      <c r="NOL813" s="47"/>
      <c r="NOM813" s="47"/>
      <c r="NON813" s="47"/>
      <c r="NOO813" s="47"/>
      <c r="NOP813" s="47"/>
      <c r="NOQ813" s="47"/>
      <c r="NOR813" s="47"/>
      <c r="NOS813" s="47"/>
      <c r="NOT813" s="47"/>
      <c r="NOU813" s="47"/>
      <c r="NOV813" s="47"/>
      <c r="NOW813" s="47"/>
      <c r="NOX813" s="47"/>
      <c r="NOY813" s="47"/>
      <c r="NOZ813" s="47"/>
      <c r="NPA813" s="47"/>
      <c r="NPB813" s="47"/>
      <c r="NPC813" s="47"/>
      <c r="NPD813" s="47"/>
      <c r="NPE813" s="47"/>
      <c r="NPF813" s="47"/>
      <c r="NPG813" s="47"/>
      <c r="NPH813" s="47"/>
      <c r="NPI813" s="47"/>
      <c r="NPJ813" s="47"/>
      <c r="NPK813" s="47"/>
      <c r="NPL813" s="47"/>
      <c r="NPM813" s="47"/>
      <c r="NPN813" s="47"/>
      <c r="NPO813" s="47"/>
      <c r="NPP813" s="47"/>
      <c r="NPQ813" s="47"/>
      <c r="NPR813" s="47"/>
      <c r="NPS813" s="47"/>
      <c r="NPT813" s="47"/>
      <c r="NPU813" s="47"/>
      <c r="NPV813" s="47"/>
      <c r="NPW813" s="47"/>
      <c r="NPX813" s="47"/>
      <c r="NPY813" s="47"/>
      <c r="NPZ813" s="47"/>
      <c r="NQA813" s="47"/>
      <c r="NQB813" s="47"/>
      <c r="NQC813" s="47"/>
      <c r="NQD813" s="47"/>
      <c r="NQE813" s="47"/>
      <c r="NQF813" s="47"/>
      <c r="NQG813" s="47"/>
      <c r="NQH813" s="47"/>
      <c r="NQI813" s="47"/>
      <c r="NQJ813" s="47"/>
      <c r="NQK813" s="47"/>
      <c r="NQL813" s="47"/>
      <c r="NQM813" s="47"/>
      <c r="NQN813" s="47"/>
      <c r="NQO813" s="47"/>
      <c r="NQP813" s="47"/>
      <c r="NQQ813" s="47"/>
      <c r="NQR813" s="47"/>
      <c r="NQS813" s="47"/>
      <c r="NQT813" s="47"/>
      <c r="NQU813" s="47"/>
      <c r="NQV813" s="47"/>
      <c r="NQW813" s="47"/>
      <c r="NQX813" s="47"/>
      <c r="NQY813" s="47"/>
      <c r="NQZ813" s="47"/>
      <c r="NRA813" s="47"/>
      <c r="NRB813" s="47"/>
      <c r="NRC813" s="47"/>
      <c r="NRD813" s="47"/>
      <c r="NRE813" s="47"/>
      <c r="NRF813" s="47"/>
      <c r="NRG813" s="47"/>
      <c r="NRH813" s="47"/>
      <c r="NRI813" s="47"/>
      <c r="NRJ813" s="47"/>
      <c r="NRK813" s="47"/>
      <c r="NRL813" s="47"/>
      <c r="NRM813" s="47"/>
      <c r="NRN813" s="47"/>
      <c r="NRO813" s="47"/>
      <c r="NRP813" s="47"/>
      <c r="NRQ813" s="47"/>
      <c r="NRR813" s="47"/>
      <c r="NRS813" s="47"/>
      <c r="NRT813" s="47"/>
      <c r="NRU813" s="47"/>
      <c r="NRV813" s="47"/>
      <c r="NRW813" s="47"/>
      <c r="NRX813" s="47"/>
      <c r="NRY813" s="47"/>
      <c r="NRZ813" s="47"/>
      <c r="NSA813" s="47"/>
      <c r="NSB813" s="47"/>
      <c r="NSC813" s="47"/>
      <c r="NSD813" s="47"/>
      <c r="NSE813" s="47"/>
      <c r="NSF813" s="47"/>
      <c r="NSG813" s="47"/>
      <c r="NSH813" s="47"/>
      <c r="NSI813" s="47"/>
      <c r="NSJ813" s="47"/>
      <c r="NSK813" s="47"/>
      <c r="NSL813" s="47"/>
      <c r="NSM813" s="47"/>
      <c r="NSN813" s="47"/>
      <c r="NSO813" s="47"/>
      <c r="NSP813" s="47"/>
      <c r="NSQ813" s="47"/>
      <c r="NSR813" s="47"/>
      <c r="NSS813" s="47"/>
      <c r="NST813" s="47"/>
      <c r="NSU813" s="47"/>
      <c r="NSV813" s="47"/>
      <c r="NSW813" s="47"/>
      <c r="NSX813" s="47"/>
      <c r="NSY813" s="47"/>
      <c r="NSZ813" s="47"/>
      <c r="NTA813" s="47"/>
      <c r="NTB813" s="47"/>
      <c r="NTC813" s="47"/>
      <c r="NTD813" s="47"/>
      <c r="NTE813" s="47"/>
      <c r="NTF813" s="47"/>
      <c r="NTG813" s="47"/>
      <c r="NTH813" s="47"/>
      <c r="NTI813" s="47"/>
      <c r="NTJ813" s="47"/>
      <c r="NTK813" s="47"/>
      <c r="NTL813" s="47"/>
      <c r="NTM813" s="47"/>
      <c r="NTN813" s="47"/>
      <c r="NTO813" s="47"/>
      <c r="NTP813" s="47"/>
      <c r="NTQ813" s="47"/>
      <c r="NTR813" s="47"/>
      <c r="NTS813" s="47"/>
      <c r="NTT813" s="47"/>
      <c r="NTU813" s="47"/>
      <c r="NTV813" s="47"/>
      <c r="NTW813" s="47"/>
      <c r="NTX813" s="47"/>
      <c r="NTY813" s="47"/>
      <c r="NTZ813" s="47"/>
      <c r="NUA813" s="47"/>
      <c r="NUB813" s="47"/>
      <c r="NUC813" s="47"/>
      <c r="NUD813" s="47"/>
      <c r="NUE813" s="47"/>
      <c r="NUF813" s="47"/>
      <c r="NUG813" s="47"/>
      <c r="NUH813" s="47"/>
      <c r="NUI813" s="47"/>
      <c r="NUJ813" s="47"/>
      <c r="NUK813" s="47"/>
      <c r="NUL813" s="47"/>
      <c r="NUM813" s="47"/>
      <c r="NUN813" s="47"/>
      <c r="NUO813" s="47"/>
      <c r="NUP813" s="47"/>
      <c r="NUQ813" s="47"/>
      <c r="NUR813" s="47"/>
      <c r="NUS813" s="47"/>
      <c r="NUT813" s="47"/>
      <c r="NUU813" s="47"/>
      <c r="NUV813" s="47"/>
      <c r="NUW813" s="47"/>
      <c r="NUX813" s="47"/>
      <c r="NUY813" s="47"/>
      <c r="NUZ813" s="47"/>
      <c r="NVA813" s="47"/>
      <c r="NVB813" s="47"/>
      <c r="NVC813" s="47"/>
      <c r="NVD813" s="47"/>
      <c r="NVE813" s="47"/>
      <c r="NVF813" s="47"/>
      <c r="NVG813" s="47"/>
      <c r="NVH813" s="47"/>
      <c r="NVI813" s="47"/>
      <c r="NVJ813" s="47"/>
      <c r="NVK813" s="47"/>
      <c r="NVL813" s="47"/>
      <c r="NVM813" s="47"/>
      <c r="NVN813" s="47"/>
      <c r="NVO813" s="47"/>
      <c r="NVP813" s="47"/>
      <c r="NVQ813" s="47"/>
      <c r="NVR813" s="47"/>
      <c r="NVS813" s="47"/>
      <c r="NVT813" s="47"/>
      <c r="NVU813" s="47"/>
      <c r="NVV813" s="47"/>
      <c r="NVW813" s="47"/>
      <c r="NVX813" s="47"/>
      <c r="NVY813" s="47"/>
      <c r="NVZ813" s="47"/>
      <c r="NWA813" s="47"/>
      <c r="NWB813" s="47"/>
      <c r="NWC813" s="47"/>
      <c r="NWD813" s="47"/>
      <c r="NWE813" s="47"/>
      <c r="NWF813" s="47"/>
      <c r="NWG813" s="47"/>
      <c r="NWH813" s="47"/>
      <c r="NWI813" s="47"/>
      <c r="NWJ813" s="47"/>
      <c r="NWK813" s="47"/>
      <c r="NWL813" s="47"/>
      <c r="NWM813" s="47"/>
      <c r="NWN813" s="47"/>
      <c r="NWO813" s="47"/>
      <c r="NWP813" s="47"/>
      <c r="NWQ813" s="47"/>
      <c r="NWR813" s="47"/>
      <c r="NWS813" s="47"/>
      <c r="NWT813" s="47"/>
      <c r="NWU813" s="47"/>
      <c r="NWV813" s="47"/>
      <c r="NWW813" s="47"/>
      <c r="NWX813" s="47"/>
      <c r="NWY813" s="47"/>
      <c r="NWZ813" s="47"/>
      <c r="NXA813" s="47"/>
      <c r="NXB813" s="47"/>
      <c r="NXC813" s="47"/>
      <c r="NXD813" s="47"/>
      <c r="NXE813" s="47"/>
      <c r="NXF813" s="47"/>
      <c r="NXG813" s="47"/>
      <c r="NXH813" s="47"/>
      <c r="NXI813" s="47"/>
      <c r="NXJ813" s="47"/>
      <c r="NXK813" s="47"/>
      <c r="NXL813" s="47"/>
      <c r="NXM813" s="47"/>
      <c r="NXN813" s="47"/>
      <c r="NXO813" s="47"/>
      <c r="NXP813" s="47"/>
      <c r="NXQ813" s="47"/>
      <c r="NXR813" s="47"/>
      <c r="NXS813" s="47"/>
      <c r="NXT813" s="47"/>
      <c r="NXU813" s="47"/>
      <c r="NXV813" s="47"/>
      <c r="NXW813" s="47"/>
      <c r="NXX813" s="47"/>
      <c r="NXY813" s="47"/>
      <c r="NXZ813" s="47"/>
      <c r="NYA813" s="47"/>
      <c r="NYB813" s="47"/>
      <c r="NYC813" s="47"/>
      <c r="NYD813" s="47"/>
      <c r="NYE813" s="47"/>
      <c r="NYF813" s="47"/>
      <c r="NYG813" s="47"/>
      <c r="NYH813" s="47"/>
      <c r="NYI813" s="47"/>
      <c r="NYJ813" s="47"/>
      <c r="NYK813" s="47"/>
      <c r="NYL813" s="47"/>
      <c r="NYM813" s="47"/>
      <c r="NYN813" s="47"/>
      <c r="NYO813" s="47"/>
      <c r="NYP813" s="47"/>
      <c r="NYQ813" s="47"/>
      <c r="NYR813" s="47"/>
      <c r="NYS813" s="47"/>
      <c r="NYT813" s="47"/>
      <c r="NYU813" s="47"/>
      <c r="NYV813" s="47"/>
      <c r="NYW813" s="47"/>
      <c r="NYX813" s="47"/>
      <c r="NYY813" s="47"/>
      <c r="NYZ813" s="47"/>
      <c r="NZA813" s="47"/>
      <c r="NZB813" s="47"/>
      <c r="NZC813" s="47"/>
      <c r="NZD813" s="47"/>
      <c r="NZE813" s="47"/>
      <c r="NZF813" s="47"/>
      <c r="NZG813" s="47"/>
      <c r="NZH813" s="47"/>
      <c r="NZI813" s="47"/>
      <c r="NZJ813" s="47"/>
      <c r="NZK813" s="47"/>
      <c r="NZL813" s="47"/>
      <c r="NZM813" s="47"/>
      <c r="NZN813" s="47"/>
      <c r="NZO813" s="47"/>
      <c r="NZP813" s="47"/>
      <c r="NZQ813" s="47"/>
      <c r="NZR813" s="47"/>
      <c r="NZS813" s="47"/>
      <c r="NZT813" s="47"/>
      <c r="NZU813" s="47"/>
      <c r="NZV813" s="47"/>
      <c r="NZW813" s="47"/>
      <c r="NZX813" s="47"/>
      <c r="NZY813" s="47"/>
      <c r="NZZ813" s="47"/>
      <c r="OAA813" s="47"/>
      <c r="OAB813" s="47"/>
      <c r="OAC813" s="47"/>
      <c r="OAD813" s="47"/>
      <c r="OAE813" s="47"/>
      <c r="OAF813" s="47"/>
      <c r="OAG813" s="47"/>
      <c r="OAH813" s="47"/>
      <c r="OAI813" s="47"/>
      <c r="OAJ813" s="47"/>
      <c r="OAK813" s="47"/>
      <c r="OAL813" s="47"/>
      <c r="OAM813" s="47"/>
      <c r="OAN813" s="47"/>
      <c r="OAO813" s="47"/>
      <c r="OAP813" s="47"/>
      <c r="OAQ813" s="47"/>
      <c r="OAR813" s="47"/>
      <c r="OAS813" s="47"/>
      <c r="OAT813" s="47"/>
      <c r="OAU813" s="47"/>
      <c r="OAV813" s="47"/>
      <c r="OAW813" s="47"/>
      <c r="OAX813" s="47"/>
      <c r="OAY813" s="47"/>
      <c r="OAZ813" s="47"/>
      <c r="OBA813" s="47"/>
      <c r="OBB813" s="47"/>
      <c r="OBC813" s="47"/>
      <c r="OBD813" s="47"/>
      <c r="OBE813" s="47"/>
      <c r="OBF813" s="47"/>
      <c r="OBG813" s="47"/>
      <c r="OBH813" s="47"/>
      <c r="OBI813" s="47"/>
      <c r="OBJ813" s="47"/>
      <c r="OBK813" s="47"/>
      <c r="OBL813" s="47"/>
      <c r="OBM813" s="47"/>
      <c r="OBN813" s="47"/>
      <c r="OBO813" s="47"/>
      <c r="OBP813" s="47"/>
      <c r="OBQ813" s="47"/>
      <c r="OBR813" s="47"/>
      <c r="OBS813" s="47"/>
      <c r="OBT813" s="47"/>
      <c r="OBU813" s="47"/>
      <c r="OBV813" s="47"/>
      <c r="OBW813" s="47"/>
      <c r="OBX813" s="47"/>
      <c r="OBY813" s="47"/>
      <c r="OBZ813" s="47"/>
      <c r="OCA813" s="47"/>
      <c r="OCB813" s="47"/>
      <c r="OCC813" s="47"/>
      <c r="OCD813" s="47"/>
      <c r="OCE813" s="47"/>
      <c r="OCF813" s="47"/>
      <c r="OCG813" s="47"/>
      <c r="OCH813" s="47"/>
      <c r="OCI813" s="47"/>
      <c r="OCJ813" s="47"/>
      <c r="OCK813" s="47"/>
      <c r="OCL813" s="47"/>
      <c r="OCM813" s="47"/>
      <c r="OCN813" s="47"/>
      <c r="OCO813" s="47"/>
      <c r="OCP813" s="47"/>
      <c r="OCQ813" s="47"/>
      <c r="OCR813" s="47"/>
      <c r="OCS813" s="47"/>
      <c r="OCT813" s="47"/>
      <c r="OCU813" s="47"/>
      <c r="OCV813" s="47"/>
      <c r="OCW813" s="47"/>
      <c r="OCX813" s="47"/>
      <c r="OCY813" s="47"/>
      <c r="OCZ813" s="47"/>
      <c r="ODA813" s="47"/>
      <c r="ODB813" s="47"/>
      <c r="ODC813" s="47"/>
      <c r="ODD813" s="47"/>
      <c r="ODE813" s="47"/>
      <c r="ODF813" s="47"/>
      <c r="ODG813" s="47"/>
      <c r="ODH813" s="47"/>
      <c r="ODI813" s="47"/>
      <c r="ODJ813" s="47"/>
      <c r="ODK813" s="47"/>
      <c r="ODL813" s="47"/>
      <c r="ODM813" s="47"/>
      <c r="ODN813" s="47"/>
      <c r="ODO813" s="47"/>
      <c r="ODP813" s="47"/>
      <c r="ODQ813" s="47"/>
      <c r="ODR813" s="47"/>
      <c r="ODS813" s="47"/>
      <c r="ODT813" s="47"/>
      <c r="ODU813" s="47"/>
      <c r="ODV813" s="47"/>
      <c r="ODW813" s="47"/>
      <c r="ODX813" s="47"/>
      <c r="ODY813" s="47"/>
      <c r="ODZ813" s="47"/>
      <c r="OEA813" s="47"/>
      <c r="OEB813" s="47"/>
      <c r="OEC813" s="47"/>
      <c r="OED813" s="47"/>
      <c r="OEE813" s="47"/>
      <c r="OEF813" s="47"/>
      <c r="OEG813" s="47"/>
      <c r="OEH813" s="47"/>
      <c r="OEI813" s="47"/>
      <c r="OEJ813" s="47"/>
      <c r="OEK813" s="47"/>
      <c r="OEL813" s="47"/>
      <c r="OEM813" s="47"/>
      <c r="OEN813" s="47"/>
      <c r="OEO813" s="47"/>
      <c r="OEP813" s="47"/>
      <c r="OEQ813" s="47"/>
      <c r="OER813" s="47"/>
      <c r="OES813" s="47"/>
      <c r="OET813" s="47"/>
      <c r="OEU813" s="47"/>
      <c r="OEV813" s="47"/>
      <c r="OEW813" s="47"/>
      <c r="OEX813" s="47"/>
      <c r="OEY813" s="47"/>
      <c r="OEZ813" s="47"/>
      <c r="OFA813" s="47"/>
      <c r="OFB813" s="47"/>
      <c r="OFC813" s="47"/>
      <c r="OFD813" s="47"/>
      <c r="OFE813" s="47"/>
      <c r="OFF813" s="47"/>
      <c r="OFG813" s="47"/>
      <c r="OFH813" s="47"/>
      <c r="OFI813" s="47"/>
      <c r="OFJ813" s="47"/>
      <c r="OFK813" s="47"/>
      <c r="OFL813" s="47"/>
      <c r="OFM813" s="47"/>
      <c r="OFN813" s="47"/>
      <c r="OFO813" s="47"/>
      <c r="OFP813" s="47"/>
      <c r="OFQ813" s="47"/>
      <c r="OFR813" s="47"/>
      <c r="OFS813" s="47"/>
      <c r="OFT813" s="47"/>
      <c r="OFU813" s="47"/>
      <c r="OFV813" s="47"/>
      <c r="OFW813" s="47"/>
      <c r="OFX813" s="47"/>
      <c r="OFY813" s="47"/>
      <c r="OFZ813" s="47"/>
      <c r="OGA813" s="47"/>
      <c r="OGB813" s="47"/>
      <c r="OGC813" s="47"/>
      <c r="OGD813" s="47"/>
      <c r="OGE813" s="47"/>
      <c r="OGF813" s="47"/>
      <c r="OGG813" s="47"/>
      <c r="OGH813" s="47"/>
      <c r="OGI813" s="47"/>
      <c r="OGJ813" s="47"/>
      <c r="OGK813" s="47"/>
      <c r="OGL813" s="47"/>
      <c r="OGM813" s="47"/>
      <c r="OGN813" s="47"/>
      <c r="OGO813" s="47"/>
      <c r="OGP813" s="47"/>
      <c r="OGQ813" s="47"/>
      <c r="OGR813" s="47"/>
      <c r="OGS813" s="47"/>
      <c r="OGT813" s="47"/>
      <c r="OGU813" s="47"/>
      <c r="OGV813" s="47"/>
      <c r="OGW813" s="47"/>
      <c r="OGX813" s="47"/>
      <c r="OGY813" s="47"/>
      <c r="OGZ813" s="47"/>
      <c r="OHA813" s="47"/>
      <c r="OHB813" s="47"/>
      <c r="OHC813" s="47"/>
      <c r="OHD813" s="47"/>
      <c r="OHE813" s="47"/>
      <c r="OHF813" s="47"/>
      <c r="OHG813" s="47"/>
      <c r="OHH813" s="47"/>
      <c r="OHI813" s="47"/>
      <c r="OHJ813" s="47"/>
      <c r="OHK813" s="47"/>
      <c r="OHL813" s="47"/>
      <c r="OHM813" s="47"/>
      <c r="OHN813" s="47"/>
      <c r="OHO813" s="47"/>
      <c r="OHP813" s="47"/>
      <c r="OHQ813" s="47"/>
      <c r="OHR813" s="47"/>
      <c r="OHS813" s="47"/>
      <c r="OHT813" s="47"/>
      <c r="OHU813" s="47"/>
      <c r="OHV813" s="47"/>
      <c r="OHW813" s="47"/>
      <c r="OHX813" s="47"/>
      <c r="OHY813" s="47"/>
      <c r="OHZ813" s="47"/>
      <c r="OIA813" s="47"/>
      <c r="OIB813" s="47"/>
      <c r="OIC813" s="47"/>
      <c r="OID813" s="47"/>
      <c r="OIE813" s="47"/>
      <c r="OIF813" s="47"/>
      <c r="OIG813" s="47"/>
      <c r="OIH813" s="47"/>
      <c r="OII813" s="47"/>
      <c r="OIJ813" s="47"/>
      <c r="OIK813" s="47"/>
      <c r="OIL813" s="47"/>
      <c r="OIM813" s="47"/>
      <c r="OIN813" s="47"/>
      <c r="OIO813" s="47"/>
      <c r="OIP813" s="47"/>
      <c r="OIQ813" s="47"/>
      <c r="OIR813" s="47"/>
      <c r="OIS813" s="47"/>
      <c r="OIT813" s="47"/>
      <c r="OIU813" s="47"/>
      <c r="OIV813" s="47"/>
      <c r="OIW813" s="47"/>
      <c r="OIX813" s="47"/>
      <c r="OIY813" s="47"/>
      <c r="OIZ813" s="47"/>
      <c r="OJA813" s="47"/>
      <c r="OJB813" s="47"/>
      <c r="OJC813" s="47"/>
      <c r="OJD813" s="47"/>
      <c r="OJE813" s="47"/>
      <c r="OJF813" s="47"/>
      <c r="OJG813" s="47"/>
      <c r="OJH813" s="47"/>
      <c r="OJI813" s="47"/>
      <c r="OJJ813" s="47"/>
      <c r="OJK813" s="47"/>
      <c r="OJL813" s="47"/>
      <c r="OJM813" s="47"/>
      <c r="OJN813" s="47"/>
      <c r="OJO813" s="47"/>
      <c r="OJP813" s="47"/>
      <c r="OJQ813" s="47"/>
      <c r="OJR813" s="47"/>
      <c r="OJS813" s="47"/>
      <c r="OJT813" s="47"/>
      <c r="OJU813" s="47"/>
      <c r="OJV813" s="47"/>
      <c r="OJW813" s="47"/>
      <c r="OJX813" s="47"/>
      <c r="OJY813" s="47"/>
      <c r="OJZ813" s="47"/>
      <c r="OKA813" s="47"/>
      <c r="OKB813" s="47"/>
      <c r="OKC813" s="47"/>
      <c r="OKD813" s="47"/>
      <c r="OKE813" s="47"/>
      <c r="OKF813" s="47"/>
      <c r="OKG813" s="47"/>
      <c r="OKH813" s="47"/>
      <c r="OKI813" s="47"/>
      <c r="OKJ813" s="47"/>
      <c r="OKK813" s="47"/>
      <c r="OKL813" s="47"/>
      <c r="OKM813" s="47"/>
      <c r="OKN813" s="47"/>
      <c r="OKO813" s="47"/>
      <c r="OKP813" s="47"/>
      <c r="OKQ813" s="47"/>
      <c r="OKR813" s="47"/>
      <c r="OKS813" s="47"/>
      <c r="OKT813" s="47"/>
      <c r="OKU813" s="47"/>
      <c r="OKV813" s="47"/>
      <c r="OKW813" s="47"/>
      <c r="OKX813" s="47"/>
      <c r="OKY813" s="47"/>
      <c r="OKZ813" s="47"/>
      <c r="OLA813" s="47"/>
      <c r="OLB813" s="47"/>
      <c r="OLC813" s="47"/>
      <c r="OLD813" s="47"/>
      <c r="OLE813" s="47"/>
      <c r="OLF813" s="47"/>
      <c r="OLG813" s="47"/>
      <c r="OLH813" s="47"/>
      <c r="OLI813" s="47"/>
      <c r="OLJ813" s="47"/>
      <c r="OLK813" s="47"/>
      <c r="OLL813" s="47"/>
      <c r="OLM813" s="47"/>
      <c r="OLN813" s="47"/>
      <c r="OLO813" s="47"/>
      <c r="OLP813" s="47"/>
      <c r="OLQ813" s="47"/>
      <c r="OLR813" s="47"/>
      <c r="OLS813" s="47"/>
      <c r="OLT813" s="47"/>
      <c r="OLU813" s="47"/>
      <c r="OLV813" s="47"/>
      <c r="OLW813" s="47"/>
      <c r="OLX813" s="47"/>
      <c r="OLY813" s="47"/>
      <c r="OLZ813" s="47"/>
      <c r="OMA813" s="47"/>
      <c r="OMB813" s="47"/>
      <c r="OMC813" s="47"/>
      <c r="OMD813" s="47"/>
      <c r="OME813" s="47"/>
      <c r="OMF813" s="47"/>
      <c r="OMG813" s="47"/>
      <c r="OMH813" s="47"/>
      <c r="OMI813" s="47"/>
      <c r="OMJ813" s="47"/>
      <c r="OMK813" s="47"/>
      <c r="OML813" s="47"/>
      <c r="OMM813" s="47"/>
      <c r="OMN813" s="47"/>
      <c r="OMO813" s="47"/>
      <c r="OMP813" s="47"/>
      <c r="OMQ813" s="47"/>
      <c r="OMR813" s="47"/>
      <c r="OMS813" s="47"/>
      <c r="OMT813" s="47"/>
      <c r="OMU813" s="47"/>
      <c r="OMV813" s="47"/>
      <c r="OMW813" s="47"/>
      <c r="OMX813" s="47"/>
      <c r="OMY813" s="47"/>
      <c r="OMZ813" s="47"/>
      <c r="ONA813" s="47"/>
      <c r="ONB813" s="47"/>
      <c r="ONC813" s="47"/>
      <c r="OND813" s="47"/>
      <c r="ONE813" s="47"/>
      <c r="ONF813" s="47"/>
      <c r="ONG813" s="47"/>
      <c r="ONH813" s="47"/>
      <c r="ONI813" s="47"/>
      <c r="ONJ813" s="47"/>
      <c r="ONK813" s="47"/>
      <c r="ONL813" s="47"/>
      <c r="ONM813" s="47"/>
      <c r="ONN813" s="47"/>
      <c r="ONO813" s="47"/>
      <c r="ONP813" s="47"/>
      <c r="ONQ813" s="47"/>
      <c r="ONR813" s="47"/>
      <c r="ONS813" s="47"/>
      <c r="ONT813" s="47"/>
      <c r="ONU813" s="47"/>
      <c r="ONV813" s="47"/>
      <c r="ONW813" s="47"/>
      <c r="ONX813" s="47"/>
      <c r="ONY813" s="47"/>
      <c r="ONZ813" s="47"/>
      <c r="OOA813" s="47"/>
      <c r="OOB813" s="47"/>
      <c r="OOC813" s="47"/>
      <c r="OOD813" s="47"/>
      <c r="OOE813" s="47"/>
      <c r="OOF813" s="47"/>
      <c r="OOG813" s="47"/>
      <c r="OOH813" s="47"/>
      <c r="OOI813" s="47"/>
      <c r="OOJ813" s="47"/>
      <c r="OOK813" s="47"/>
      <c r="OOL813" s="47"/>
      <c r="OOM813" s="47"/>
      <c r="OON813" s="47"/>
      <c r="OOO813" s="47"/>
      <c r="OOP813" s="47"/>
      <c r="OOQ813" s="47"/>
      <c r="OOR813" s="47"/>
      <c r="OOS813" s="47"/>
      <c r="OOT813" s="47"/>
      <c r="OOU813" s="47"/>
      <c r="OOV813" s="47"/>
      <c r="OOW813" s="47"/>
      <c r="OOX813" s="47"/>
      <c r="OOY813" s="47"/>
      <c r="OOZ813" s="47"/>
      <c r="OPA813" s="47"/>
      <c r="OPB813" s="47"/>
      <c r="OPC813" s="47"/>
      <c r="OPD813" s="47"/>
      <c r="OPE813" s="47"/>
      <c r="OPF813" s="47"/>
      <c r="OPG813" s="47"/>
      <c r="OPH813" s="47"/>
      <c r="OPI813" s="47"/>
      <c r="OPJ813" s="47"/>
      <c r="OPK813" s="47"/>
      <c r="OPL813" s="47"/>
      <c r="OPM813" s="47"/>
      <c r="OPN813" s="47"/>
      <c r="OPO813" s="47"/>
      <c r="OPP813" s="47"/>
      <c r="OPQ813" s="47"/>
      <c r="OPR813" s="47"/>
      <c r="OPS813" s="47"/>
      <c r="OPT813" s="47"/>
      <c r="OPU813" s="47"/>
      <c r="OPV813" s="47"/>
      <c r="OPW813" s="47"/>
      <c r="OPX813" s="47"/>
      <c r="OPY813" s="47"/>
      <c r="OPZ813" s="47"/>
      <c r="OQA813" s="47"/>
      <c r="OQB813" s="47"/>
      <c r="OQC813" s="47"/>
      <c r="OQD813" s="47"/>
      <c r="OQE813" s="47"/>
      <c r="OQF813" s="47"/>
      <c r="OQG813" s="47"/>
      <c r="OQH813" s="47"/>
      <c r="OQI813" s="47"/>
      <c r="OQJ813" s="47"/>
      <c r="OQK813" s="47"/>
      <c r="OQL813" s="47"/>
      <c r="OQM813" s="47"/>
      <c r="OQN813" s="47"/>
      <c r="OQO813" s="47"/>
      <c r="OQP813" s="47"/>
      <c r="OQQ813" s="47"/>
      <c r="OQR813" s="47"/>
      <c r="OQS813" s="47"/>
      <c r="OQT813" s="47"/>
      <c r="OQU813" s="47"/>
      <c r="OQV813" s="47"/>
      <c r="OQW813" s="47"/>
      <c r="OQX813" s="47"/>
      <c r="OQY813" s="47"/>
      <c r="OQZ813" s="47"/>
      <c r="ORA813" s="47"/>
      <c r="ORB813" s="47"/>
      <c r="ORC813" s="47"/>
      <c r="ORD813" s="47"/>
      <c r="ORE813" s="47"/>
      <c r="ORF813" s="47"/>
      <c r="ORG813" s="47"/>
      <c r="ORH813" s="47"/>
      <c r="ORI813" s="47"/>
      <c r="ORJ813" s="47"/>
      <c r="ORK813" s="47"/>
      <c r="ORL813" s="47"/>
      <c r="ORM813" s="47"/>
      <c r="ORN813" s="47"/>
      <c r="ORO813" s="47"/>
      <c r="ORP813" s="47"/>
      <c r="ORQ813" s="47"/>
      <c r="ORR813" s="47"/>
      <c r="ORS813" s="47"/>
      <c r="ORT813" s="47"/>
      <c r="ORU813" s="47"/>
      <c r="ORV813" s="47"/>
      <c r="ORW813" s="47"/>
      <c r="ORX813" s="47"/>
      <c r="ORY813" s="47"/>
      <c r="ORZ813" s="47"/>
      <c r="OSA813" s="47"/>
      <c r="OSB813" s="47"/>
      <c r="OSC813" s="47"/>
      <c r="OSD813" s="47"/>
      <c r="OSE813" s="47"/>
      <c r="OSF813" s="47"/>
      <c r="OSG813" s="47"/>
      <c r="OSH813" s="47"/>
      <c r="OSI813" s="47"/>
      <c r="OSJ813" s="47"/>
      <c r="OSK813" s="47"/>
      <c r="OSL813" s="47"/>
      <c r="OSM813" s="47"/>
      <c r="OSN813" s="47"/>
      <c r="OSO813" s="47"/>
      <c r="OSP813" s="47"/>
      <c r="OSQ813" s="47"/>
      <c r="OSR813" s="47"/>
      <c r="OSS813" s="47"/>
      <c r="OST813" s="47"/>
      <c r="OSU813" s="47"/>
      <c r="OSV813" s="47"/>
      <c r="OSW813" s="47"/>
      <c r="OSX813" s="47"/>
      <c r="OSY813" s="47"/>
      <c r="OSZ813" s="47"/>
      <c r="OTA813" s="47"/>
      <c r="OTB813" s="47"/>
      <c r="OTC813" s="47"/>
      <c r="OTD813" s="47"/>
      <c r="OTE813" s="47"/>
      <c r="OTF813" s="47"/>
      <c r="OTG813" s="47"/>
      <c r="OTH813" s="47"/>
      <c r="OTI813" s="47"/>
      <c r="OTJ813" s="47"/>
      <c r="OTK813" s="47"/>
      <c r="OTL813" s="47"/>
      <c r="OTM813" s="47"/>
      <c r="OTN813" s="47"/>
      <c r="OTO813" s="47"/>
      <c r="OTP813" s="47"/>
      <c r="OTQ813" s="47"/>
      <c r="OTR813" s="47"/>
      <c r="OTS813" s="47"/>
      <c r="OTT813" s="47"/>
      <c r="OTU813" s="47"/>
      <c r="OTV813" s="47"/>
      <c r="OTW813" s="47"/>
      <c r="OTX813" s="47"/>
      <c r="OTY813" s="47"/>
      <c r="OTZ813" s="47"/>
      <c r="OUA813" s="47"/>
      <c r="OUB813" s="47"/>
      <c r="OUC813" s="47"/>
      <c r="OUD813" s="47"/>
      <c r="OUE813" s="47"/>
      <c r="OUF813" s="47"/>
      <c r="OUG813" s="47"/>
      <c r="OUH813" s="47"/>
      <c r="OUI813" s="47"/>
      <c r="OUJ813" s="47"/>
      <c r="OUK813" s="47"/>
      <c r="OUL813" s="47"/>
      <c r="OUM813" s="47"/>
      <c r="OUN813" s="47"/>
      <c r="OUO813" s="47"/>
      <c r="OUP813" s="47"/>
      <c r="OUQ813" s="47"/>
      <c r="OUR813" s="47"/>
      <c r="OUS813" s="47"/>
      <c r="OUT813" s="47"/>
      <c r="OUU813" s="47"/>
      <c r="OUV813" s="47"/>
      <c r="OUW813" s="47"/>
      <c r="OUX813" s="47"/>
      <c r="OUY813" s="47"/>
      <c r="OUZ813" s="47"/>
      <c r="OVA813" s="47"/>
      <c r="OVB813" s="47"/>
      <c r="OVC813" s="47"/>
      <c r="OVD813" s="47"/>
      <c r="OVE813" s="47"/>
      <c r="OVF813" s="47"/>
      <c r="OVG813" s="47"/>
      <c r="OVH813" s="47"/>
      <c r="OVI813" s="47"/>
      <c r="OVJ813" s="47"/>
      <c r="OVK813" s="47"/>
      <c r="OVL813" s="47"/>
      <c r="OVM813" s="47"/>
      <c r="OVN813" s="47"/>
      <c r="OVO813" s="47"/>
      <c r="OVP813" s="47"/>
      <c r="OVQ813" s="47"/>
      <c r="OVR813" s="47"/>
      <c r="OVS813" s="47"/>
      <c r="OVT813" s="47"/>
      <c r="OVU813" s="47"/>
      <c r="OVV813" s="47"/>
      <c r="OVW813" s="47"/>
      <c r="OVX813" s="47"/>
      <c r="OVY813" s="47"/>
      <c r="OVZ813" s="47"/>
      <c r="OWA813" s="47"/>
      <c r="OWB813" s="47"/>
      <c r="OWC813" s="47"/>
      <c r="OWD813" s="47"/>
      <c r="OWE813" s="47"/>
      <c r="OWF813" s="47"/>
      <c r="OWG813" s="47"/>
      <c r="OWH813" s="47"/>
      <c r="OWI813" s="47"/>
      <c r="OWJ813" s="47"/>
      <c r="OWK813" s="47"/>
      <c r="OWL813" s="47"/>
      <c r="OWM813" s="47"/>
      <c r="OWN813" s="47"/>
      <c r="OWO813" s="47"/>
      <c r="OWP813" s="47"/>
      <c r="OWQ813" s="47"/>
      <c r="OWR813" s="47"/>
      <c r="OWS813" s="47"/>
      <c r="OWT813" s="47"/>
      <c r="OWU813" s="47"/>
      <c r="OWV813" s="47"/>
      <c r="OWW813" s="47"/>
      <c r="OWX813" s="47"/>
      <c r="OWY813" s="47"/>
      <c r="OWZ813" s="47"/>
      <c r="OXA813" s="47"/>
      <c r="OXB813" s="47"/>
      <c r="OXC813" s="47"/>
      <c r="OXD813" s="47"/>
      <c r="OXE813" s="47"/>
      <c r="OXF813" s="47"/>
      <c r="OXG813" s="47"/>
      <c r="OXH813" s="47"/>
      <c r="OXI813" s="47"/>
      <c r="OXJ813" s="47"/>
      <c r="OXK813" s="47"/>
      <c r="OXL813" s="47"/>
      <c r="OXM813" s="47"/>
      <c r="OXN813" s="47"/>
      <c r="OXO813" s="47"/>
      <c r="OXP813" s="47"/>
      <c r="OXQ813" s="47"/>
      <c r="OXR813" s="47"/>
      <c r="OXS813" s="47"/>
      <c r="OXT813" s="47"/>
      <c r="OXU813" s="47"/>
      <c r="OXV813" s="47"/>
      <c r="OXW813" s="47"/>
      <c r="OXX813" s="47"/>
      <c r="OXY813" s="47"/>
      <c r="OXZ813" s="47"/>
      <c r="OYA813" s="47"/>
      <c r="OYB813" s="47"/>
      <c r="OYC813" s="47"/>
      <c r="OYD813" s="47"/>
      <c r="OYE813" s="47"/>
      <c r="OYF813" s="47"/>
      <c r="OYG813" s="47"/>
      <c r="OYH813" s="47"/>
      <c r="OYI813" s="47"/>
      <c r="OYJ813" s="47"/>
      <c r="OYK813" s="47"/>
      <c r="OYL813" s="47"/>
      <c r="OYM813" s="47"/>
      <c r="OYN813" s="47"/>
      <c r="OYO813" s="47"/>
      <c r="OYP813" s="47"/>
      <c r="OYQ813" s="47"/>
      <c r="OYR813" s="47"/>
      <c r="OYS813" s="47"/>
      <c r="OYT813" s="47"/>
      <c r="OYU813" s="47"/>
      <c r="OYV813" s="47"/>
      <c r="OYW813" s="47"/>
      <c r="OYX813" s="47"/>
      <c r="OYY813" s="47"/>
      <c r="OYZ813" s="47"/>
      <c r="OZA813" s="47"/>
      <c r="OZB813" s="47"/>
      <c r="OZC813" s="47"/>
      <c r="OZD813" s="47"/>
      <c r="OZE813" s="47"/>
      <c r="OZF813" s="47"/>
      <c r="OZG813" s="47"/>
      <c r="OZH813" s="47"/>
      <c r="OZI813" s="47"/>
      <c r="OZJ813" s="47"/>
      <c r="OZK813" s="47"/>
      <c r="OZL813" s="47"/>
      <c r="OZM813" s="47"/>
      <c r="OZN813" s="47"/>
      <c r="OZO813" s="47"/>
      <c r="OZP813" s="47"/>
      <c r="OZQ813" s="47"/>
      <c r="OZR813" s="47"/>
      <c r="OZS813" s="47"/>
      <c r="OZT813" s="47"/>
      <c r="OZU813" s="47"/>
      <c r="OZV813" s="47"/>
      <c r="OZW813" s="47"/>
      <c r="OZX813" s="47"/>
      <c r="OZY813" s="47"/>
      <c r="OZZ813" s="47"/>
      <c r="PAA813" s="47"/>
      <c r="PAB813" s="47"/>
      <c r="PAC813" s="47"/>
      <c r="PAD813" s="47"/>
      <c r="PAE813" s="47"/>
      <c r="PAF813" s="47"/>
      <c r="PAG813" s="47"/>
      <c r="PAH813" s="47"/>
      <c r="PAI813" s="47"/>
      <c r="PAJ813" s="47"/>
      <c r="PAK813" s="47"/>
      <c r="PAL813" s="47"/>
      <c r="PAM813" s="47"/>
      <c r="PAN813" s="47"/>
      <c r="PAO813" s="47"/>
      <c r="PAP813" s="47"/>
      <c r="PAQ813" s="47"/>
      <c r="PAR813" s="47"/>
      <c r="PAS813" s="47"/>
      <c r="PAT813" s="47"/>
      <c r="PAU813" s="47"/>
      <c r="PAV813" s="47"/>
      <c r="PAW813" s="47"/>
      <c r="PAX813" s="47"/>
      <c r="PAY813" s="47"/>
      <c r="PAZ813" s="47"/>
      <c r="PBA813" s="47"/>
      <c r="PBB813" s="47"/>
      <c r="PBC813" s="47"/>
      <c r="PBD813" s="47"/>
      <c r="PBE813" s="47"/>
      <c r="PBF813" s="47"/>
      <c r="PBG813" s="47"/>
      <c r="PBH813" s="47"/>
      <c r="PBI813" s="47"/>
      <c r="PBJ813" s="47"/>
      <c r="PBK813" s="47"/>
      <c r="PBL813" s="47"/>
      <c r="PBM813" s="47"/>
      <c r="PBN813" s="47"/>
      <c r="PBO813" s="47"/>
      <c r="PBP813" s="47"/>
      <c r="PBQ813" s="47"/>
      <c r="PBR813" s="47"/>
      <c r="PBS813" s="47"/>
      <c r="PBT813" s="47"/>
      <c r="PBU813" s="47"/>
      <c r="PBV813" s="47"/>
      <c r="PBW813" s="47"/>
      <c r="PBX813" s="47"/>
      <c r="PBY813" s="47"/>
      <c r="PBZ813" s="47"/>
      <c r="PCA813" s="47"/>
      <c r="PCB813" s="47"/>
      <c r="PCC813" s="47"/>
      <c r="PCD813" s="47"/>
      <c r="PCE813" s="47"/>
      <c r="PCF813" s="47"/>
      <c r="PCG813" s="47"/>
      <c r="PCH813" s="47"/>
      <c r="PCI813" s="47"/>
      <c r="PCJ813" s="47"/>
      <c r="PCK813" s="47"/>
      <c r="PCL813" s="47"/>
      <c r="PCM813" s="47"/>
      <c r="PCN813" s="47"/>
      <c r="PCO813" s="47"/>
      <c r="PCP813" s="47"/>
      <c r="PCQ813" s="47"/>
      <c r="PCR813" s="47"/>
      <c r="PCS813" s="47"/>
      <c r="PCT813" s="47"/>
      <c r="PCU813" s="47"/>
      <c r="PCV813" s="47"/>
      <c r="PCW813" s="47"/>
      <c r="PCX813" s="47"/>
      <c r="PCY813" s="47"/>
      <c r="PCZ813" s="47"/>
      <c r="PDA813" s="47"/>
      <c r="PDB813" s="47"/>
      <c r="PDC813" s="47"/>
      <c r="PDD813" s="47"/>
      <c r="PDE813" s="47"/>
      <c r="PDF813" s="47"/>
      <c r="PDG813" s="47"/>
      <c r="PDH813" s="47"/>
      <c r="PDI813" s="47"/>
      <c r="PDJ813" s="47"/>
      <c r="PDK813" s="47"/>
      <c r="PDL813" s="47"/>
      <c r="PDM813" s="47"/>
      <c r="PDN813" s="47"/>
      <c r="PDO813" s="47"/>
      <c r="PDP813" s="47"/>
      <c r="PDQ813" s="47"/>
      <c r="PDR813" s="47"/>
      <c r="PDS813" s="47"/>
      <c r="PDT813" s="47"/>
      <c r="PDU813" s="47"/>
      <c r="PDV813" s="47"/>
      <c r="PDW813" s="47"/>
      <c r="PDX813" s="47"/>
      <c r="PDY813" s="47"/>
      <c r="PDZ813" s="47"/>
      <c r="PEA813" s="47"/>
      <c r="PEB813" s="47"/>
      <c r="PEC813" s="47"/>
      <c r="PED813" s="47"/>
      <c r="PEE813" s="47"/>
      <c r="PEF813" s="47"/>
      <c r="PEG813" s="47"/>
      <c r="PEH813" s="47"/>
      <c r="PEI813" s="47"/>
      <c r="PEJ813" s="47"/>
      <c r="PEK813" s="47"/>
      <c r="PEL813" s="47"/>
      <c r="PEM813" s="47"/>
      <c r="PEN813" s="47"/>
      <c r="PEO813" s="47"/>
      <c r="PEP813" s="47"/>
      <c r="PEQ813" s="47"/>
      <c r="PER813" s="47"/>
      <c r="PES813" s="47"/>
      <c r="PET813" s="47"/>
      <c r="PEU813" s="47"/>
      <c r="PEV813" s="47"/>
      <c r="PEW813" s="47"/>
      <c r="PEX813" s="47"/>
      <c r="PEY813" s="47"/>
      <c r="PEZ813" s="47"/>
      <c r="PFA813" s="47"/>
      <c r="PFB813" s="47"/>
      <c r="PFC813" s="47"/>
      <c r="PFD813" s="47"/>
      <c r="PFE813" s="47"/>
      <c r="PFF813" s="47"/>
      <c r="PFG813" s="47"/>
      <c r="PFH813" s="47"/>
      <c r="PFI813" s="47"/>
      <c r="PFJ813" s="47"/>
      <c r="PFK813" s="47"/>
      <c r="PFL813" s="47"/>
      <c r="PFM813" s="47"/>
      <c r="PFN813" s="47"/>
      <c r="PFO813" s="47"/>
      <c r="PFP813" s="47"/>
      <c r="PFQ813" s="47"/>
      <c r="PFR813" s="47"/>
      <c r="PFS813" s="47"/>
      <c r="PFT813" s="47"/>
      <c r="PFU813" s="47"/>
      <c r="PFV813" s="47"/>
      <c r="PFW813" s="47"/>
      <c r="PFX813" s="47"/>
      <c r="PFY813" s="47"/>
      <c r="PFZ813" s="47"/>
      <c r="PGA813" s="47"/>
      <c r="PGB813" s="47"/>
      <c r="PGC813" s="47"/>
      <c r="PGD813" s="47"/>
      <c r="PGE813" s="47"/>
      <c r="PGF813" s="47"/>
      <c r="PGG813" s="47"/>
      <c r="PGH813" s="47"/>
      <c r="PGI813" s="47"/>
      <c r="PGJ813" s="47"/>
      <c r="PGK813" s="47"/>
      <c r="PGL813" s="47"/>
      <c r="PGM813" s="47"/>
      <c r="PGN813" s="47"/>
      <c r="PGO813" s="47"/>
      <c r="PGP813" s="47"/>
      <c r="PGQ813" s="47"/>
      <c r="PGR813" s="47"/>
      <c r="PGS813" s="47"/>
      <c r="PGT813" s="47"/>
      <c r="PGU813" s="47"/>
      <c r="PGV813" s="47"/>
      <c r="PGW813" s="47"/>
      <c r="PGX813" s="47"/>
      <c r="PGY813" s="47"/>
      <c r="PGZ813" s="47"/>
      <c r="PHA813" s="47"/>
      <c r="PHB813" s="47"/>
      <c r="PHC813" s="47"/>
      <c r="PHD813" s="47"/>
      <c r="PHE813" s="47"/>
      <c r="PHF813" s="47"/>
      <c r="PHG813" s="47"/>
      <c r="PHH813" s="47"/>
      <c r="PHI813" s="47"/>
      <c r="PHJ813" s="47"/>
      <c r="PHK813" s="47"/>
      <c r="PHL813" s="47"/>
      <c r="PHM813" s="47"/>
      <c r="PHN813" s="47"/>
      <c r="PHO813" s="47"/>
      <c r="PHP813" s="47"/>
      <c r="PHQ813" s="47"/>
      <c r="PHR813" s="47"/>
      <c r="PHS813" s="47"/>
      <c r="PHT813" s="47"/>
      <c r="PHU813" s="47"/>
      <c r="PHV813" s="47"/>
      <c r="PHW813" s="47"/>
      <c r="PHX813" s="47"/>
      <c r="PHY813" s="47"/>
      <c r="PHZ813" s="47"/>
      <c r="PIA813" s="47"/>
      <c r="PIB813" s="47"/>
      <c r="PIC813" s="47"/>
      <c r="PID813" s="47"/>
      <c r="PIE813" s="47"/>
      <c r="PIF813" s="47"/>
      <c r="PIG813" s="47"/>
      <c r="PIH813" s="47"/>
      <c r="PII813" s="47"/>
      <c r="PIJ813" s="47"/>
      <c r="PIK813" s="47"/>
      <c r="PIL813" s="47"/>
      <c r="PIM813" s="47"/>
      <c r="PIN813" s="47"/>
      <c r="PIO813" s="47"/>
      <c r="PIP813" s="47"/>
      <c r="PIQ813" s="47"/>
      <c r="PIR813" s="47"/>
      <c r="PIS813" s="47"/>
      <c r="PIT813" s="47"/>
      <c r="PIU813" s="47"/>
      <c r="PIV813" s="47"/>
      <c r="PIW813" s="47"/>
      <c r="PIX813" s="47"/>
      <c r="PIY813" s="47"/>
      <c r="PIZ813" s="47"/>
      <c r="PJA813" s="47"/>
      <c r="PJB813" s="47"/>
      <c r="PJC813" s="47"/>
      <c r="PJD813" s="47"/>
      <c r="PJE813" s="47"/>
      <c r="PJF813" s="47"/>
      <c r="PJG813" s="47"/>
      <c r="PJH813" s="47"/>
      <c r="PJI813" s="47"/>
      <c r="PJJ813" s="47"/>
      <c r="PJK813" s="47"/>
      <c r="PJL813" s="47"/>
      <c r="PJM813" s="47"/>
      <c r="PJN813" s="47"/>
      <c r="PJO813" s="47"/>
      <c r="PJP813" s="47"/>
      <c r="PJQ813" s="47"/>
      <c r="PJR813" s="47"/>
      <c r="PJS813" s="47"/>
      <c r="PJT813" s="47"/>
      <c r="PJU813" s="47"/>
      <c r="PJV813" s="47"/>
      <c r="PJW813" s="47"/>
      <c r="PJX813" s="47"/>
      <c r="PJY813" s="47"/>
      <c r="PJZ813" s="47"/>
      <c r="PKA813" s="47"/>
      <c r="PKB813" s="47"/>
      <c r="PKC813" s="47"/>
      <c r="PKD813" s="47"/>
      <c r="PKE813" s="47"/>
      <c r="PKF813" s="47"/>
      <c r="PKG813" s="47"/>
      <c r="PKH813" s="47"/>
      <c r="PKI813" s="47"/>
      <c r="PKJ813" s="47"/>
      <c r="PKK813" s="47"/>
      <c r="PKL813" s="47"/>
      <c r="PKM813" s="47"/>
      <c r="PKN813" s="47"/>
      <c r="PKO813" s="47"/>
      <c r="PKP813" s="47"/>
      <c r="PKQ813" s="47"/>
      <c r="PKR813" s="47"/>
      <c r="PKS813" s="47"/>
      <c r="PKT813" s="47"/>
      <c r="PKU813" s="47"/>
      <c r="PKV813" s="47"/>
      <c r="PKW813" s="47"/>
      <c r="PKX813" s="47"/>
      <c r="PKY813" s="47"/>
      <c r="PKZ813" s="47"/>
      <c r="PLA813" s="47"/>
      <c r="PLB813" s="47"/>
      <c r="PLC813" s="47"/>
      <c r="PLD813" s="47"/>
      <c r="PLE813" s="47"/>
      <c r="PLF813" s="47"/>
      <c r="PLG813" s="47"/>
      <c r="PLH813" s="47"/>
      <c r="PLI813" s="47"/>
      <c r="PLJ813" s="47"/>
      <c r="PLK813" s="47"/>
      <c r="PLL813" s="47"/>
      <c r="PLM813" s="47"/>
      <c r="PLN813" s="47"/>
      <c r="PLO813" s="47"/>
      <c r="PLP813" s="47"/>
      <c r="PLQ813" s="47"/>
      <c r="PLR813" s="47"/>
      <c r="PLS813" s="47"/>
      <c r="PLT813" s="47"/>
      <c r="PLU813" s="47"/>
      <c r="PLV813" s="47"/>
      <c r="PLW813" s="47"/>
      <c r="PLX813" s="47"/>
      <c r="PLY813" s="47"/>
      <c r="PLZ813" s="47"/>
      <c r="PMA813" s="47"/>
      <c r="PMB813" s="47"/>
      <c r="PMC813" s="47"/>
      <c r="PMD813" s="47"/>
      <c r="PME813" s="47"/>
      <c r="PMF813" s="47"/>
      <c r="PMG813" s="47"/>
      <c r="PMH813" s="47"/>
      <c r="PMI813" s="47"/>
      <c r="PMJ813" s="47"/>
      <c r="PMK813" s="47"/>
      <c r="PML813" s="47"/>
      <c r="PMM813" s="47"/>
      <c r="PMN813" s="47"/>
      <c r="PMO813" s="47"/>
      <c r="PMP813" s="47"/>
      <c r="PMQ813" s="47"/>
      <c r="PMR813" s="47"/>
      <c r="PMS813" s="47"/>
      <c r="PMT813" s="47"/>
      <c r="PMU813" s="47"/>
      <c r="PMV813" s="47"/>
      <c r="PMW813" s="47"/>
      <c r="PMX813" s="47"/>
      <c r="PMY813" s="47"/>
      <c r="PMZ813" s="47"/>
      <c r="PNA813" s="47"/>
      <c r="PNB813" s="47"/>
      <c r="PNC813" s="47"/>
      <c r="PND813" s="47"/>
      <c r="PNE813" s="47"/>
      <c r="PNF813" s="47"/>
      <c r="PNG813" s="47"/>
      <c r="PNH813" s="47"/>
      <c r="PNI813" s="47"/>
      <c r="PNJ813" s="47"/>
      <c r="PNK813" s="47"/>
      <c r="PNL813" s="47"/>
      <c r="PNM813" s="47"/>
      <c r="PNN813" s="47"/>
      <c r="PNO813" s="47"/>
      <c r="PNP813" s="47"/>
      <c r="PNQ813" s="47"/>
      <c r="PNR813" s="47"/>
      <c r="PNS813" s="47"/>
      <c r="PNT813" s="47"/>
      <c r="PNU813" s="47"/>
      <c r="PNV813" s="47"/>
      <c r="PNW813" s="47"/>
      <c r="PNX813" s="47"/>
      <c r="PNY813" s="47"/>
      <c r="PNZ813" s="47"/>
      <c r="POA813" s="47"/>
      <c r="POB813" s="47"/>
      <c r="POC813" s="47"/>
      <c r="POD813" s="47"/>
      <c r="POE813" s="47"/>
      <c r="POF813" s="47"/>
      <c r="POG813" s="47"/>
      <c r="POH813" s="47"/>
      <c r="POI813" s="47"/>
      <c r="POJ813" s="47"/>
      <c r="POK813" s="47"/>
      <c r="POL813" s="47"/>
      <c r="POM813" s="47"/>
      <c r="PON813" s="47"/>
      <c r="POO813" s="47"/>
      <c r="POP813" s="47"/>
      <c r="POQ813" s="47"/>
      <c r="POR813" s="47"/>
      <c r="POS813" s="47"/>
      <c r="POT813" s="47"/>
      <c r="POU813" s="47"/>
      <c r="POV813" s="47"/>
      <c r="POW813" s="47"/>
      <c r="POX813" s="47"/>
      <c r="POY813" s="47"/>
      <c r="POZ813" s="47"/>
      <c r="PPA813" s="47"/>
      <c r="PPB813" s="47"/>
      <c r="PPC813" s="47"/>
      <c r="PPD813" s="47"/>
      <c r="PPE813" s="47"/>
      <c r="PPF813" s="47"/>
      <c r="PPG813" s="47"/>
      <c r="PPH813" s="47"/>
      <c r="PPI813" s="47"/>
      <c r="PPJ813" s="47"/>
      <c r="PPK813" s="47"/>
      <c r="PPL813" s="47"/>
      <c r="PPM813" s="47"/>
      <c r="PPN813" s="47"/>
      <c r="PPO813" s="47"/>
      <c r="PPP813" s="47"/>
      <c r="PPQ813" s="47"/>
      <c r="PPR813" s="47"/>
      <c r="PPS813" s="47"/>
      <c r="PPT813" s="47"/>
      <c r="PPU813" s="47"/>
      <c r="PPV813" s="47"/>
      <c r="PPW813" s="47"/>
      <c r="PPX813" s="47"/>
      <c r="PPY813" s="47"/>
      <c r="PPZ813" s="47"/>
      <c r="PQA813" s="47"/>
      <c r="PQB813" s="47"/>
      <c r="PQC813" s="47"/>
      <c r="PQD813" s="47"/>
      <c r="PQE813" s="47"/>
      <c r="PQF813" s="47"/>
      <c r="PQG813" s="47"/>
      <c r="PQH813" s="47"/>
      <c r="PQI813" s="47"/>
      <c r="PQJ813" s="47"/>
      <c r="PQK813" s="47"/>
      <c r="PQL813" s="47"/>
      <c r="PQM813" s="47"/>
      <c r="PQN813" s="47"/>
      <c r="PQO813" s="47"/>
      <c r="PQP813" s="47"/>
      <c r="PQQ813" s="47"/>
      <c r="PQR813" s="47"/>
      <c r="PQS813" s="47"/>
      <c r="PQT813" s="47"/>
      <c r="PQU813" s="47"/>
      <c r="PQV813" s="47"/>
      <c r="PQW813" s="47"/>
      <c r="PQX813" s="47"/>
      <c r="PQY813" s="47"/>
      <c r="PQZ813" s="47"/>
      <c r="PRA813" s="47"/>
      <c r="PRB813" s="47"/>
      <c r="PRC813" s="47"/>
      <c r="PRD813" s="47"/>
      <c r="PRE813" s="47"/>
      <c r="PRF813" s="47"/>
      <c r="PRG813" s="47"/>
      <c r="PRH813" s="47"/>
      <c r="PRI813" s="47"/>
      <c r="PRJ813" s="47"/>
      <c r="PRK813" s="47"/>
      <c r="PRL813" s="47"/>
      <c r="PRM813" s="47"/>
      <c r="PRN813" s="47"/>
      <c r="PRO813" s="47"/>
      <c r="PRP813" s="47"/>
      <c r="PRQ813" s="47"/>
      <c r="PRR813" s="47"/>
      <c r="PRS813" s="47"/>
      <c r="PRT813" s="47"/>
      <c r="PRU813" s="47"/>
      <c r="PRV813" s="47"/>
      <c r="PRW813" s="47"/>
      <c r="PRX813" s="47"/>
      <c r="PRY813" s="47"/>
      <c r="PRZ813" s="47"/>
      <c r="PSA813" s="47"/>
      <c r="PSB813" s="47"/>
      <c r="PSC813" s="47"/>
      <c r="PSD813" s="47"/>
      <c r="PSE813" s="47"/>
      <c r="PSF813" s="47"/>
      <c r="PSG813" s="47"/>
      <c r="PSH813" s="47"/>
      <c r="PSI813" s="47"/>
      <c r="PSJ813" s="47"/>
      <c r="PSK813" s="47"/>
      <c r="PSL813" s="47"/>
      <c r="PSM813" s="47"/>
      <c r="PSN813" s="47"/>
      <c r="PSO813" s="47"/>
      <c r="PSP813" s="47"/>
      <c r="PSQ813" s="47"/>
      <c r="PSR813" s="47"/>
      <c r="PSS813" s="47"/>
      <c r="PST813" s="47"/>
      <c r="PSU813" s="47"/>
      <c r="PSV813" s="47"/>
      <c r="PSW813" s="47"/>
      <c r="PSX813" s="47"/>
      <c r="PSY813" s="47"/>
      <c r="PSZ813" s="47"/>
      <c r="PTA813" s="47"/>
      <c r="PTB813" s="47"/>
      <c r="PTC813" s="47"/>
      <c r="PTD813" s="47"/>
      <c r="PTE813" s="47"/>
      <c r="PTF813" s="47"/>
      <c r="PTG813" s="47"/>
      <c r="PTH813" s="47"/>
      <c r="PTI813" s="47"/>
      <c r="PTJ813" s="47"/>
      <c r="PTK813" s="47"/>
      <c r="PTL813" s="47"/>
      <c r="PTM813" s="47"/>
      <c r="PTN813" s="47"/>
      <c r="PTO813" s="47"/>
      <c r="PTP813" s="47"/>
      <c r="PTQ813" s="47"/>
      <c r="PTR813" s="47"/>
      <c r="PTS813" s="47"/>
      <c r="PTT813" s="47"/>
      <c r="PTU813" s="47"/>
      <c r="PTV813" s="47"/>
      <c r="PTW813" s="47"/>
      <c r="PTX813" s="47"/>
      <c r="PTY813" s="47"/>
      <c r="PTZ813" s="47"/>
      <c r="PUA813" s="47"/>
      <c r="PUB813" s="47"/>
      <c r="PUC813" s="47"/>
      <c r="PUD813" s="47"/>
      <c r="PUE813" s="47"/>
      <c r="PUF813" s="47"/>
      <c r="PUG813" s="47"/>
      <c r="PUH813" s="47"/>
      <c r="PUI813" s="47"/>
      <c r="PUJ813" s="47"/>
      <c r="PUK813" s="47"/>
      <c r="PUL813" s="47"/>
      <c r="PUM813" s="47"/>
      <c r="PUN813" s="47"/>
      <c r="PUO813" s="47"/>
      <c r="PUP813" s="47"/>
      <c r="PUQ813" s="47"/>
      <c r="PUR813" s="47"/>
      <c r="PUS813" s="47"/>
      <c r="PUT813" s="47"/>
      <c r="PUU813" s="47"/>
      <c r="PUV813" s="47"/>
      <c r="PUW813" s="47"/>
      <c r="PUX813" s="47"/>
      <c r="PUY813" s="47"/>
      <c r="PUZ813" s="47"/>
      <c r="PVA813" s="47"/>
      <c r="PVB813" s="47"/>
      <c r="PVC813" s="47"/>
      <c r="PVD813" s="47"/>
      <c r="PVE813" s="47"/>
      <c r="PVF813" s="47"/>
      <c r="PVG813" s="47"/>
      <c r="PVH813" s="47"/>
      <c r="PVI813" s="47"/>
      <c r="PVJ813" s="47"/>
      <c r="PVK813" s="47"/>
      <c r="PVL813" s="47"/>
      <c r="PVM813" s="47"/>
      <c r="PVN813" s="47"/>
      <c r="PVO813" s="47"/>
      <c r="PVP813" s="47"/>
      <c r="PVQ813" s="47"/>
      <c r="PVR813" s="47"/>
      <c r="PVS813" s="47"/>
      <c r="PVT813" s="47"/>
      <c r="PVU813" s="47"/>
      <c r="PVV813" s="47"/>
      <c r="PVW813" s="47"/>
      <c r="PVX813" s="47"/>
      <c r="PVY813" s="47"/>
      <c r="PVZ813" s="47"/>
      <c r="PWA813" s="47"/>
      <c r="PWB813" s="47"/>
      <c r="PWC813" s="47"/>
      <c r="PWD813" s="47"/>
      <c r="PWE813" s="47"/>
      <c r="PWF813" s="47"/>
      <c r="PWG813" s="47"/>
      <c r="PWH813" s="47"/>
      <c r="PWI813" s="47"/>
      <c r="PWJ813" s="47"/>
      <c r="PWK813" s="47"/>
      <c r="PWL813" s="47"/>
      <c r="PWM813" s="47"/>
      <c r="PWN813" s="47"/>
      <c r="PWO813" s="47"/>
      <c r="PWP813" s="47"/>
      <c r="PWQ813" s="47"/>
      <c r="PWR813" s="47"/>
      <c r="PWS813" s="47"/>
      <c r="PWT813" s="47"/>
      <c r="PWU813" s="47"/>
      <c r="PWV813" s="47"/>
      <c r="PWW813" s="47"/>
      <c r="PWX813" s="47"/>
      <c r="PWY813" s="47"/>
      <c r="PWZ813" s="47"/>
      <c r="PXA813" s="47"/>
      <c r="PXB813" s="47"/>
      <c r="PXC813" s="47"/>
      <c r="PXD813" s="47"/>
      <c r="PXE813" s="47"/>
      <c r="PXF813" s="47"/>
      <c r="PXG813" s="47"/>
      <c r="PXH813" s="47"/>
      <c r="PXI813" s="47"/>
      <c r="PXJ813" s="47"/>
      <c r="PXK813" s="47"/>
      <c r="PXL813" s="47"/>
      <c r="PXM813" s="47"/>
      <c r="PXN813" s="47"/>
      <c r="PXO813" s="47"/>
      <c r="PXP813" s="47"/>
      <c r="PXQ813" s="47"/>
      <c r="PXR813" s="47"/>
      <c r="PXS813" s="47"/>
      <c r="PXT813" s="47"/>
      <c r="PXU813" s="47"/>
      <c r="PXV813" s="47"/>
      <c r="PXW813" s="47"/>
      <c r="PXX813" s="47"/>
      <c r="PXY813" s="47"/>
      <c r="PXZ813" s="47"/>
      <c r="PYA813" s="47"/>
      <c r="PYB813" s="47"/>
      <c r="PYC813" s="47"/>
      <c r="PYD813" s="47"/>
      <c r="PYE813" s="47"/>
      <c r="PYF813" s="47"/>
      <c r="PYG813" s="47"/>
      <c r="PYH813" s="47"/>
      <c r="PYI813" s="47"/>
      <c r="PYJ813" s="47"/>
      <c r="PYK813" s="47"/>
      <c r="PYL813" s="47"/>
      <c r="PYM813" s="47"/>
      <c r="PYN813" s="47"/>
      <c r="PYO813" s="47"/>
      <c r="PYP813" s="47"/>
      <c r="PYQ813" s="47"/>
      <c r="PYR813" s="47"/>
      <c r="PYS813" s="47"/>
      <c r="PYT813" s="47"/>
      <c r="PYU813" s="47"/>
      <c r="PYV813" s="47"/>
      <c r="PYW813" s="47"/>
      <c r="PYX813" s="47"/>
      <c r="PYY813" s="47"/>
      <c r="PYZ813" s="47"/>
      <c r="PZA813" s="47"/>
      <c r="PZB813" s="47"/>
      <c r="PZC813" s="47"/>
      <c r="PZD813" s="47"/>
      <c r="PZE813" s="47"/>
      <c r="PZF813" s="47"/>
      <c r="PZG813" s="47"/>
      <c r="PZH813" s="47"/>
      <c r="PZI813" s="47"/>
      <c r="PZJ813" s="47"/>
      <c r="PZK813" s="47"/>
      <c r="PZL813" s="47"/>
      <c r="PZM813" s="47"/>
      <c r="PZN813" s="47"/>
      <c r="PZO813" s="47"/>
      <c r="PZP813" s="47"/>
      <c r="PZQ813" s="47"/>
      <c r="PZR813" s="47"/>
      <c r="PZS813" s="47"/>
      <c r="PZT813" s="47"/>
      <c r="PZU813" s="47"/>
      <c r="PZV813" s="47"/>
      <c r="PZW813" s="47"/>
      <c r="PZX813" s="47"/>
      <c r="PZY813" s="47"/>
      <c r="PZZ813" s="47"/>
      <c r="QAA813" s="47"/>
      <c r="QAB813" s="47"/>
      <c r="QAC813" s="47"/>
      <c r="QAD813" s="47"/>
      <c r="QAE813" s="47"/>
      <c r="QAF813" s="47"/>
      <c r="QAG813" s="47"/>
      <c r="QAH813" s="47"/>
      <c r="QAI813" s="47"/>
      <c r="QAJ813" s="47"/>
      <c r="QAK813" s="47"/>
      <c r="QAL813" s="47"/>
      <c r="QAM813" s="47"/>
      <c r="QAN813" s="47"/>
      <c r="QAO813" s="47"/>
      <c r="QAP813" s="47"/>
      <c r="QAQ813" s="47"/>
      <c r="QAR813" s="47"/>
      <c r="QAS813" s="47"/>
      <c r="QAT813" s="47"/>
      <c r="QAU813" s="47"/>
      <c r="QAV813" s="47"/>
      <c r="QAW813" s="47"/>
      <c r="QAX813" s="47"/>
      <c r="QAY813" s="47"/>
      <c r="QAZ813" s="47"/>
      <c r="QBA813" s="47"/>
      <c r="QBB813" s="47"/>
      <c r="QBC813" s="47"/>
      <c r="QBD813" s="47"/>
      <c r="QBE813" s="47"/>
      <c r="QBF813" s="47"/>
      <c r="QBG813" s="47"/>
      <c r="QBH813" s="47"/>
      <c r="QBI813" s="47"/>
      <c r="QBJ813" s="47"/>
      <c r="QBK813" s="47"/>
      <c r="QBL813" s="47"/>
      <c r="QBM813" s="47"/>
      <c r="QBN813" s="47"/>
      <c r="QBO813" s="47"/>
      <c r="QBP813" s="47"/>
      <c r="QBQ813" s="47"/>
      <c r="QBR813" s="47"/>
      <c r="QBS813" s="47"/>
      <c r="QBT813" s="47"/>
      <c r="QBU813" s="47"/>
      <c r="QBV813" s="47"/>
      <c r="QBW813" s="47"/>
      <c r="QBX813" s="47"/>
      <c r="QBY813" s="47"/>
      <c r="QBZ813" s="47"/>
      <c r="QCA813" s="47"/>
      <c r="QCB813" s="47"/>
      <c r="QCC813" s="47"/>
      <c r="QCD813" s="47"/>
      <c r="QCE813" s="47"/>
      <c r="QCF813" s="47"/>
      <c r="QCG813" s="47"/>
      <c r="QCH813" s="47"/>
      <c r="QCI813" s="47"/>
      <c r="QCJ813" s="47"/>
      <c r="QCK813" s="47"/>
      <c r="QCL813" s="47"/>
      <c r="QCM813" s="47"/>
      <c r="QCN813" s="47"/>
      <c r="QCO813" s="47"/>
      <c r="QCP813" s="47"/>
      <c r="QCQ813" s="47"/>
      <c r="QCR813" s="47"/>
      <c r="QCS813" s="47"/>
      <c r="QCT813" s="47"/>
      <c r="QCU813" s="47"/>
      <c r="QCV813" s="47"/>
      <c r="QCW813" s="47"/>
      <c r="QCX813" s="47"/>
      <c r="QCY813" s="47"/>
      <c r="QCZ813" s="47"/>
      <c r="QDA813" s="47"/>
      <c r="QDB813" s="47"/>
      <c r="QDC813" s="47"/>
      <c r="QDD813" s="47"/>
      <c r="QDE813" s="47"/>
      <c r="QDF813" s="47"/>
      <c r="QDG813" s="47"/>
      <c r="QDH813" s="47"/>
      <c r="QDI813" s="47"/>
      <c r="QDJ813" s="47"/>
      <c r="QDK813" s="47"/>
      <c r="QDL813" s="47"/>
      <c r="QDM813" s="47"/>
      <c r="QDN813" s="47"/>
      <c r="QDO813" s="47"/>
      <c r="QDP813" s="47"/>
      <c r="QDQ813" s="47"/>
      <c r="QDR813" s="47"/>
      <c r="QDS813" s="47"/>
      <c r="QDT813" s="47"/>
      <c r="QDU813" s="47"/>
      <c r="QDV813" s="47"/>
      <c r="QDW813" s="47"/>
      <c r="QDX813" s="47"/>
      <c r="QDY813" s="47"/>
      <c r="QDZ813" s="47"/>
      <c r="QEA813" s="47"/>
      <c r="QEB813" s="47"/>
      <c r="QEC813" s="47"/>
      <c r="QED813" s="47"/>
      <c r="QEE813" s="47"/>
      <c r="QEF813" s="47"/>
      <c r="QEG813" s="47"/>
      <c r="QEH813" s="47"/>
      <c r="QEI813" s="47"/>
      <c r="QEJ813" s="47"/>
      <c r="QEK813" s="47"/>
      <c r="QEL813" s="47"/>
      <c r="QEM813" s="47"/>
      <c r="QEN813" s="47"/>
      <c r="QEO813" s="47"/>
      <c r="QEP813" s="47"/>
      <c r="QEQ813" s="47"/>
      <c r="QER813" s="47"/>
      <c r="QES813" s="47"/>
      <c r="QET813" s="47"/>
      <c r="QEU813" s="47"/>
      <c r="QEV813" s="47"/>
      <c r="QEW813" s="47"/>
      <c r="QEX813" s="47"/>
      <c r="QEY813" s="47"/>
      <c r="QEZ813" s="47"/>
      <c r="QFA813" s="47"/>
      <c r="QFB813" s="47"/>
      <c r="QFC813" s="47"/>
      <c r="QFD813" s="47"/>
      <c r="QFE813" s="47"/>
      <c r="QFF813" s="47"/>
      <c r="QFG813" s="47"/>
      <c r="QFH813" s="47"/>
      <c r="QFI813" s="47"/>
      <c r="QFJ813" s="47"/>
      <c r="QFK813" s="47"/>
      <c r="QFL813" s="47"/>
      <c r="QFM813" s="47"/>
      <c r="QFN813" s="47"/>
      <c r="QFO813" s="47"/>
      <c r="QFP813" s="47"/>
      <c r="QFQ813" s="47"/>
      <c r="QFR813" s="47"/>
      <c r="QFS813" s="47"/>
      <c r="QFT813" s="47"/>
      <c r="QFU813" s="47"/>
      <c r="QFV813" s="47"/>
      <c r="QFW813" s="47"/>
      <c r="QFX813" s="47"/>
      <c r="QFY813" s="47"/>
      <c r="QFZ813" s="47"/>
      <c r="QGA813" s="47"/>
      <c r="QGB813" s="47"/>
      <c r="QGC813" s="47"/>
      <c r="QGD813" s="47"/>
      <c r="QGE813" s="47"/>
      <c r="QGF813" s="47"/>
      <c r="QGG813" s="47"/>
      <c r="QGH813" s="47"/>
      <c r="QGI813" s="47"/>
      <c r="QGJ813" s="47"/>
      <c r="QGK813" s="47"/>
      <c r="QGL813" s="47"/>
      <c r="QGM813" s="47"/>
      <c r="QGN813" s="47"/>
      <c r="QGO813" s="47"/>
      <c r="QGP813" s="47"/>
      <c r="QGQ813" s="47"/>
      <c r="QGR813" s="47"/>
      <c r="QGS813" s="47"/>
      <c r="QGT813" s="47"/>
      <c r="QGU813" s="47"/>
      <c r="QGV813" s="47"/>
      <c r="QGW813" s="47"/>
      <c r="QGX813" s="47"/>
      <c r="QGY813" s="47"/>
      <c r="QGZ813" s="47"/>
      <c r="QHA813" s="47"/>
      <c r="QHB813" s="47"/>
      <c r="QHC813" s="47"/>
      <c r="QHD813" s="47"/>
      <c r="QHE813" s="47"/>
      <c r="QHF813" s="47"/>
      <c r="QHG813" s="47"/>
      <c r="QHH813" s="47"/>
      <c r="QHI813" s="47"/>
      <c r="QHJ813" s="47"/>
      <c r="QHK813" s="47"/>
      <c r="QHL813" s="47"/>
      <c r="QHM813" s="47"/>
      <c r="QHN813" s="47"/>
      <c r="QHO813" s="47"/>
      <c r="QHP813" s="47"/>
      <c r="QHQ813" s="47"/>
      <c r="QHR813" s="47"/>
      <c r="QHS813" s="47"/>
      <c r="QHT813" s="47"/>
      <c r="QHU813" s="47"/>
      <c r="QHV813" s="47"/>
      <c r="QHW813" s="47"/>
      <c r="QHX813" s="47"/>
      <c r="QHY813" s="47"/>
      <c r="QHZ813" s="47"/>
      <c r="QIA813" s="47"/>
      <c r="QIB813" s="47"/>
      <c r="QIC813" s="47"/>
      <c r="QID813" s="47"/>
      <c r="QIE813" s="47"/>
      <c r="QIF813" s="47"/>
      <c r="QIG813" s="47"/>
      <c r="QIH813" s="47"/>
      <c r="QII813" s="47"/>
      <c r="QIJ813" s="47"/>
      <c r="QIK813" s="47"/>
      <c r="QIL813" s="47"/>
      <c r="QIM813" s="47"/>
      <c r="QIN813" s="47"/>
      <c r="QIO813" s="47"/>
      <c r="QIP813" s="47"/>
      <c r="QIQ813" s="47"/>
      <c r="QIR813" s="47"/>
      <c r="QIS813" s="47"/>
      <c r="QIT813" s="47"/>
      <c r="QIU813" s="47"/>
      <c r="QIV813" s="47"/>
      <c r="QIW813" s="47"/>
      <c r="QIX813" s="47"/>
      <c r="QIY813" s="47"/>
      <c r="QIZ813" s="47"/>
      <c r="QJA813" s="47"/>
      <c r="QJB813" s="47"/>
      <c r="QJC813" s="47"/>
      <c r="QJD813" s="47"/>
      <c r="QJE813" s="47"/>
      <c r="QJF813" s="47"/>
      <c r="QJG813" s="47"/>
      <c r="QJH813" s="47"/>
      <c r="QJI813" s="47"/>
      <c r="QJJ813" s="47"/>
      <c r="QJK813" s="47"/>
      <c r="QJL813" s="47"/>
      <c r="QJM813" s="47"/>
      <c r="QJN813" s="47"/>
      <c r="QJO813" s="47"/>
      <c r="QJP813" s="47"/>
      <c r="QJQ813" s="47"/>
      <c r="QJR813" s="47"/>
      <c r="QJS813" s="47"/>
      <c r="QJT813" s="47"/>
      <c r="QJU813" s="47"/>
      <c r="QJV813" s="47"/>
      <c r="QJW813" s="47"/>
      <c r="QJX813" s="47"/>
      <c r="QJY813" s="47"/>
      <c r="QJZ813" s="47"/>
      <c r="QKA813" s="47"/>
      <c r="QKB813" s="47"/>
      <c r="QKC813" s="47"/>
      <c r="QKD813" s="47"/>
      <c r="QKE813" s="47"/>
      <c r="QKF813" s="47"/>
      <c r="QKG813" s="47"/>
      <c r="QKH813" s="47"/>
      <c r="QKI813" s="47"/>
      <c r="QKJ813" s="47"/>
      <c r="QKK813" s="47"/>
      <c r="QKL813" s="47"/>
      <c r="QKM813" s="47"/>
      <c r="QKN813" s="47"/>
      <c r="QKO813" s="47"/>
      <c r="QKP813" s="47"/>
      <c r="QKQ813" s="47"/>
      <c r="QKR813" s="47"/>
      <c r="QKS813" s="47"/>
      <c r="QKT813" s="47"/>
      <c r="QKU813" s="47"/>
      <c r="QKV813" s="47"/>
      <c r="QKW813" s="47"/>
      <c r="QKX813" s="47"/>
      <c r="QKY813" s="47"/>
      <c r="QKZ813" s="47"/>
      <c r="QLA813" s="47"/>
      <c r="QLB813" s="47"/>
      <c r="QLC813" s="47"/>
      <c r="QLD813" s="47"/>
      <c r="QLE813" s="47"/>
      <c r="QLF813" s="47"/>
      <c r="QLG813" s="47"/>
      <c r="QLH813" s="47"/>
      <c r="QLI813" s="47"/>
      <c r="QLJ813" s="47"/>
      <c r="QLK813" s="47"/>
      <c r="QLL813" s="47"/>
      <c r="QLM813" s="47"/>
      <c r="QLN813" s="47"/>
      <c r="QLO813" s="47"/>
      <c r="QLP813" s="47"/>
      <c r="QLQ813" s="47"/>
      <c r="QLR813" s="47"/>
      <c r="QLS813" s="47"/>
      <c r="QLT813" s="47"/>
      <c r="QLU813" s="47"/>
      <c r="QLV813" s="47"/>
      <c r="QLW813" s="47"/>
      <c r="QLX813" s="47"/>
      <c r="QLY813" s="47"/>
      <c r="QLZ813" s="47"/>
      <c r="QMA813" s="47"/>
      <c r="QMB813" s="47"/>
      <c r="QMC813" s="47"/>
      <c r="QMD813" s="47"/>
      <c r="QME813" s="47"/>
      <c r="QMF813" s="47"/>
      <c r="QMG813" s="47"/>
      <c r="QMH813" s="47"/>
      <c r="QMI813" s="47"/>
      <c r="QMJ813" s="47"/>
      <c r="QMK813" s="47"/>
      <c r="QML813" s="47"/>
      <c r="QMM813" s="47"/>
      <c r="QMN813" s="47"/>
      <c r="QMO813" s="47"/>
      <c r="QMP813" s="47"/>
      <c r="QMQ813" s="47"/>
      <c r="QMR813" s="47"/>
      <c r="QMS813" s="47"/>
      <c r="QMT813" s="47"/>
      <c r="QMU813" s="47"/>
      <c r="QMV813" s="47"/>
      <c r="QMW813" s="47"/>
      <c r="QMX813" s="47"/>
      <c r="QMY813" s="47"/>
      <c r="QMZ813" s="47"/>
      <c r="QNA813" s="47"/>
      <c r="QNB813" s="47"/>
      <c r="QNC813" s="47"/>
      <c r="QND813" s="47"/>
      <c r="QNE813" s="47"/>
      <c r="QNF813" s="47"/>
      <c r="QNG813" s="47"/>
      <c r="QNH813" s="47"/>
      <c r="QNI813" s="47"/>
      <c r="QNJ813" s="47"/>
      <c r="QNK813" s="47"/>
      <c r="QNL813" s="47"/>
      <c r="QNM813" s="47"/>
      <c r="QNN813" s="47"/>
      <c r="QNO813" s="47"/>
      <c r="QNP813" s="47"/>
      <c r="QNQ813" s="47"/>
      <c r="QNR813" s="47"/>
      <c r="QNS813" s="47"/>
      <c r="QNT813" s="47"/>
      <c r="QNU813" s="47"/>
      <c r="QNV813" s="47"/>
      <c r="QNW813" s="47"/>
      <c r="QNX813" s="47"/>
      <c r="QNY813" s="47"/>
      <c r="QNZ813" s="47"/>
      <c r="QOA813" s="47"/>
      <c r="QOB813" s="47"/>
      <c r="QOC813" s="47"/>
      <c r="QOD813" s="47"/>
      <c r="QOE813" s="47"/>
      <c r="QOF813" s="47"/>
      <c r="QOG813" s="47"/>
      <c r="QOH813" s="47"/>
      <c r="QOI813" s="47"/>
      <c r="QOJ813" s="47"/>
      <c r="QOK813" s="47"/>
      <c r="QOL813" s="47"/>
      <c r="QOM813" s="47"/>
      <c r="QON813" s="47"/>
      <c r="QOO813" s="47"/>
      <c r="QOP813" s="47"/>
      <c r="QOQ813" s="47"/>
      <c r="QOR813" s="47"/>
      <c r="QOS813" s="47"/>
      <c r="QOT813" s="47"/>
      <c r="QOU813" s="47"/>
      <c r="QOV813" s="47"/>
      <c r="QOW813" s="47"/>
      <c r="QOX813" s="47"/>
      <c r="QOY813" s="47"/>
      <c r="QOZ813" s="47"/>
      <c r="QPA813" s="47"/>
      <c r="QPB813" s="47"/>
      <c r="QPC813" s="47"/>
      <c r="QPD813" s="47"/>
      <c r="QPE813" s="47"/>
      <c r="QPF813" s="47"/>
      <c r="QPG813" s="47"/>
      <c r="QPH813" s="47"/>
      <c r="QPI813" s="47"/>
      <c r="QPJ813" s="47"/>
      <c r="QPK813" s="47"/>
      <c r="QPL813" s="47"/>
      <c r="QPM813" s="47"/>
      <c r="QPN813" s="47"/>
      <c r="QPO813" s="47"/>
      <c r="QPP813" s="47"/>
      <c r="QPQ813" s="47"/>
      <c r="QPR813" s="47"/>
      <c r="QPS813" s="47"/>
      <c r="QPT813" s="47"/>
      <c r="QPU813" s="47"/>
      <c r="QPV813" s="47"/>
      <c r="QPW813" s="47"/>
      <c r="QPX813" s="47"/>
      <c r="QPY813" s="47"/>
      <c r="QPZ813" s="47"/>
      <c r="QQA813" s="47"/>
      <c r="QQB813" s="47"/>
      <c r="QQC813" s="47"/>
      <c r="QQD813" s="47"/>
      <c r="QQE813" s="47"/>
      <c r="QQF813" s="47"/>
      <c r="QQG813" s="47"/>
      <c r="QQH813" s="47"/>
      <c r="QQI813" s="47"/>
      <c r="QQJ813" s="47"/>
      <c r="QQK813" s="47"/>
      <c r="QQL813" s="47"/>
      <c r="QQM813" s="47"/>
      <c r="QQN813" s="47"/>
      <c r="QQO813" s="47"/>
      <c r="QQP813" s="47"/>
      <c r="QQQ813" s="47"/>
      <c r="QQR813" s="47"/>
      <c r="QQS813" s="47"/>
      <c r="QQT813" s="47"/>
      <c r="QQU813" s="47"/>
      <c r="QQV813" s="47"/>
      <c r="QQW813" s="47"/>
      <c r="QQX813" s="47"/>
      <c r="QQY813" s="47"/>
      <c r="QQZ813" s="47"/>
      <c r="QRA813" s="47"/>
      <c r="QRB813" s="47"/>
      <c r="QRC813" s="47"/>
      <c r="QRD813" s="47"/>
      <c r="QRE813" s="47"/>
      <c r="QRF813" s="47"/>
      <c r="QRG813" s="47"/>
      <c r="QRH813" s="47"/>
      <c r="QRI813" s="47"/>
      <c r="QRJ813" s="47"/>
      <c r="QRK813" s="47"/>
      <c r="QRL813" s="47"/>
      <c r="QRM813" s="47"/>
      <c r="QRN813" s="47"/>
      <c r="QRO813" s="47"/>
      <c r="QRP813" s="47"/>
      <c r="QRQ813" s="47"/>
      <c r="QRR813" s="47"/>
      <c r="QRS813" s="47"/>
      <c r="QRT813" s="47"/>
      <c r="QRU813" s="47"/>
      <c r="QRV813" s="47"/>
      <c r="QRW813" s="47"/>
      <c r="QRX813" s="47"/>
      <c r="QRY813" s="47"/>
      <c r="QRZ813" s="47"/>
      <c r="QSA813" s="47"/>
      <c r="QSB813" s="47"/>
      <c r="QSC813" s="47"/>
      <c r="QSD813" s="47"/>
      <c r="QSE813" s="47"/>
      <c r="QSF813" s="47"/>
      <c r="QSG813" s="47"/>
      <c r="QSH813" s="47"/>
      <c r="QSI813" s="47"/>
      <c r="QSJ813" s="47"/>
      <c r="QSK813" s="47"/>
      <c r="QSL813" s="47"/>
      <c r="QSM813" s="47"/>
      <c r="QSN813" s="47"/>
      <c r="QSO813" s="47"/>
      <c r="QSP813" s="47"/>
      <c r="QSQ813" s="47"/>
      <c r="QSR813" s="47"/>
      <c r="QSS813" s="47"/>
      <c r="QST813" s="47"/>
      <c r="QSU813" s="47"/>
      <c r="QSV813" s="47"/>
      <c r="QSW813" s="47"/>
      <c r="QSX813" s="47"/>
      <c r="QSY813" s="47"/>
      <c r="QSZ813" s="47"/>
      <c r="QTA813" s="47"/>
      <c r="QTB813" s="47"/>
      <c r="QTC813" s="47"/>
      <c r="QTD813" s="47"/>
      <c r="QTE813" s="47"/>
      <c r="QTF813" s="47"/>
      <c r="QTG813" s="47"/>
      <c r="QTH813" s="47"/>
      <c r="QTI813" s="47"/>
      <c r="QTJ813" s="47"/>
      <c r="QTK813" s="47"/>
      <c r="QTL813" s="47"/>
      <c r="QTM813" s="47"/>
      <c r="QTN813" s="47"/>
      <c r="QTO813" s="47"/>
      <c r="QTP813" s="47"/>
      <c r="QTQ813" s="47"/>
      <c r="QTR813" s="47"/>
      <c r="QTS813" s="47"/>
      <c r="QTT813" s="47"/>
      <c r="QTU813" s="47"/>
      <c r="QTV813" s="47"/>
      <c r="QTW813" s="47"/>
      <c r="QTX813" s="47"/>
      <c r="QTY813" s="47"/>
      <c r="QTZ813" s="47"/>
      <c r="QUA813" s="47"/>
      <c r="QUB813" s="47"/>
      <c r="QUC813" s="47"/>
      <c r="QUD813" s="47"/>
      <c r="QUE813" s="47"/>
      <c r="QUF813" s="47"/>
      <c r="QUG813" s="47"/>
      <c r="QUH813" s="47"/>
      <c r="QUI813" s="47"/>
      <c r="QUJ813" s="47"/>
      <c r="QUK813" s="47"/>
      <c r="QUL813" s="47"/>
      <c r="QUM813" s="47"/>
      <c r="QUN813" s="47"/>
      <c r="QUO813" s="47"/>
      <c r="QUP813" s="47"/>
      <c r="QUQ813" s="47"/>
      <c r="QUR813" s="47"/>
      <c r="QUS813" s="47"/>
      <c r="QUT813" s="47"/>
      <c r="QUU813" s="47"/>
      <c r="QUV813" s="47"/>
      <c r="QUW813" s="47"/>
      <c r="QUX813" s="47"/>
      <c r="QUY813" s="47"/>
      <c r="QUZ813" s="47"/>
      <c r="QVA813" s="47"/>
      <c r="QVB813" s="47"/>
      <c r="QVC813" s="47"/>
      <c r="QVD813" s="47"/>
      <c r="QVE813" s="47"/>
      <c r="QVF813" s="47"/>
      <c r="QVG813" s="47"/>
      <c r="QVH813" s="47"/>
      <c r="QVI813" s="47"/>
      <c r="QVJ813" s="47"/>
      <c r="QVK813" s="47"/>
      <c r="QVL813" s="47"/>
      <c r="QVM813" s="47"/>
      <c r="QVN813" s="47"/>
      <c r="QVO813" s="47"/>
      <c r="QVP813" s="47"/>
      <c r="QVQ813" s="47"/>
      <c r="QVR813" s="47"/>
      <c r="QVS813" s="47"/>
      <c r="QVT813" s="47"/>
      <c r="QVU813" s="47"/>
      <c r="QVV813" s="47"/>
      <c r="QVW813" s="47"/>
      <c r="QVX813" s="47"/>
      <c r="QVY813" s="47"/>
      <c r="QVZ813" s="47"/>
      <c r="QWA813" s="47"/>
      <c r="QWB813" s="47"/>
      <c r="QWC813" s="47"/>
      <c r="QWD813" s="47"/>
      <c r="QWE813" s="47"/>
      <c r="QWF813" s="47"/>
      <c r="QWG813" s="47"/>
      <c r="QWH813" s="47"/>
      <c r="QWI813" s="47"/>
      <c r="QWJ813" s="47"/>
      <c r="QWK813" s="47"/>
      <c r="QWL813" s="47"/>
      <c r="QWM813" s="47"/>
      <c r="QWN813" s="47"/>
      <c r="QWO813" s="47"/>
      <c r="QWP813" s="47"/>
      <c r="QWQ813" s="47"/>
      <c r="QWR813" s="47"/>
      <c r="QWS813" s="47"/>
      <c r="QWT813" s="47"/>
      <c r="QWU813" s="47"/>
      <c r="QWV813" s="47"/>
      <c r="QWW813" s="47"/>
      <c r="QWX813" s="47"/>
      <c r="QWY813" s="47"/>
      <c r="QWZ813" s="47"/>
      <c r="QXA813" s="47"/>
      <c r="QXB813" s="47"/>
      <c r="QXC813" s="47"/>
      <c r="QXD813" s="47"/>
      <c r="QXE813" s="47"/>
      <c r="QXF813" s="47"/>
      <c r="QXG813" s="47"/>
      <c r="QXH813" s="47"/>
      <c r="QXI813" s="47"/>
      <c r="QXJ813" s="47"/>
      <c r="QXK813" s="47"/>
      <c r="QXL813" s="47"/>
      <c r="QXM813" s="47"/>
      <c r="QXN813" s="47"/>
      <c r="QXO813" s="47"/>
      <c r="QXP813" s="47"/>
      <c r="QXQ813" s="47"/>
      <c r="QXR813" s="47"/>
      <c r="QXS813" s="47"/>
      <c r="QXT813" s="47"/>
      <c r="QXU813" s="47"/>
      <c r="QXV813" s="47"/>
      <c r="QXW813" s="47"/>
      <c r="QXX813" s="47"/>
      <c r="QXY813" s="47"/>
      <c r="QXZ813" s="47"/>
      <c r="QYA813" s="47"/>
      <c r="QYB813" s="47"/>
      <c r="QYC813" s="47"/>
      <c r="QYD813" s="47"/>
      <c r="QYE813" s="47"/>
      <c r="QYF813" s="47"/>
      <c r="QYG813" s="47"/>
      <c r="QYH813" s="47"/>
      <c r="QYI813" s="47"/>
      <c r="QYJ813" s="47"/>
      <c r="QYK813" s="47"/>
      <c r="QYL813" s="47"/>
      <c r="QYM813" s="47"/>
      <c r="QYN813" s="47"/>
      <c r="QYO813" s="47"/>
      <c r="QYP813" s="47"/>
      <c r="QYQ813" s="47"/>
      <c r="QYR813" s="47"/>
      <c r="QYS813" s="47"/>
      <c r="QYT813" s="47"/>
      <c r="QYU813" s="47"/>
      <c r="QYV813" s="47"/>
      <c r="QYW813" s="47"/>
      <c r="QYX813" s="47"/>
      <c r="QYY813" s="47"/>
      <c r="QYZ813" s="47"/>
      <c r="QZA813" s="47"/>
      <c r="QZB813" s="47"/>
      <c r="QZC813" s="47"/>
      <c r="QZD813" s="47"/>
      <c r="QZE813" s="47"/>
      <c r="QZF813" s="47"/>
      <c r="QZG813" s="47"/>
      <c r="QZH813" s="47"/>
      <c r="QZI813" s="47"/>
      <c r="QZJ813" s="47"/>
      <c r="QZK813" s="47"/>
      <c r="QZL813" s="47"/>
      <c r="QZM813" s="47"/>
      <c r="QZN813" s="47"/>
      <c r="QZO813" s="47"/>
      <c r="QZP813" s="47"/>
      <c r="QZQ813" s="47"/>
      <c r="QZR813" s="47"/>
      <c r="QZS813" s="47"/>
      <c r="QZT813" s="47"/>
      <c r="QZU813" s="47"/>
      <c r="QZV813" s="47"/>
      <c r="QZW813" s="47"/>
      <c r="QZX813" s="47"/>
      <c r="QZY813" s="47"/>
      <c r="QZZ813" s="47"/>
      <c r="RAA813" s="47"/>
      <c r="RAB813" s="47"/>
      <c r="RAC813" s="47"/>
      <c r="RAD813" s="47"/>
      <c r="RAE813" s="47"/>
      <c r="RAF813" s="47"/>
      <c r="RAG813" s="47"/>
      <c r="RAH813" s="47"/>
      <c r="RAI813" s="47"/>
      <c r="RAJ813" s="47"/>
      <c r="RAK813" s="47"/>
      <c r="RAL813" s="47"/>
      <c r="RAM813" s="47"/>
      <c r="RAN813" s="47"/>
      <c r="RAO813" s="47"/>
      <c r="RAP813" s="47"/>
      <c r="RAQ813" s="47"/>
      <c r="RAR813" s="47"/>
      <c r="RAS813" s="47"/>
      <c r="RAT813" s="47"/>
      <c r="RAU813" s="47"/>
      <c r="RAV813" s="47"/>
      <c r="RAW813" s="47"/>
      <c r="RAX813" s="47"/>
      <c r="RAY813" s="47"/>
      <c r="RAZ813" s="47"/>
      <c r="RBA813" s="47"/>
      <c r="RBB813" s="47"/>
      <c r="RBC813" s="47"/>
      <c r="RBD813" s="47"/>
      <c r="RBE813" s="47"/>
      <c r="RBF813" s="47"/>
      <c r="RBG813" s="47"/>
      <c r="RBH813" s="47"/>
      <c r="RBI813" s="47"/>
      <c r="RBJ813" s="47"/>
      <c r="RBK813" s="47"/>
      <c r="RBL813" s="47"/>
      <c r="RBM813" s="47"/>
      <c r="RBN813" s="47"/>
      <c r="RBO813" s="47"/>
      <c r="RBP813" s="47"/>
      <c r="RBQ813" s="47"/>
      <c r="RBR813" s="47"/>
      <c r="RBS813" s="47"/>
      <c r="RBT813" s="47"/>
      <c r="RBU813" s="47"/>
      <c r="RBV813" s="47"/>
      <c r="RBW813" s="47"/>
      <c r="RBX813" s="47"/>
      <c r="RBY813" s="47"/>
      <c r="RBZ813" s="47"/>
      <c r="RCA813" s="47"/>
      <c r="RCB813" s="47"/>
      <c r="RCC813" s="47"/>
      <c r="RCD813" s="47"/>
      <c r="RCE813" s="47"/>
      <c r="RCF813" s="47"/>
      <c r="RCG813" s="47"/>
      <c r="RCH813" s="47"/>
      <c r="RCI813" s="47"/>
      <c r="RCJ813" s="47"/>
      <c r="RCK813" s="47"/>
      <c r="RCL813" s="47"/>
      <c r="RCM813" s="47"/>
      <c r="RCN813" s="47"/>
      <c r="RCO813" s="47"/>
      <c r="RCP813" s="47"/>
      <c r="RCQ813" s="47"/>
      <c r="RCR813" s="47"/>
      <c r="RCS813" s="47"/>
      <c r="RCT813" s="47"/>
      <c r="RCU813" s="47"/>
      <c r="RCV813" s="47"/>
      <c r="RCW813" s="47"/>
      <c r="RCX813" s="47"/>
      <c r="RCY813" s="47"/>
      <c r="RCZ813" s="47"/>
      <c r="RDA813" s="47"/>
      <c r="RDB813" s="47"/>
      <c r="RDC813" s="47"/>
      <c r="RDD813" s="47"/>
      <c r="RDE813" s="47"/>
      <c r="RDF813" s="47"/>
      <c r="RDG813" s="47"/>
      <c r="RDH813" s="47"/>
      <c r="RDI813" s="47"/>
      <c r="RDJ813" s="47"/>
      <c r="RDK813" s="47"/>
      <c r="RDL813" s="47"/>
      <c r="RDM813" s="47"/>
      <c r="RDN813" s="47"/>
      <c r="RDO813" s="47"/>
      <c r="RDP813" s="47"/>
      <c r="RDQ813" s="47"/>
      <c r="RDR813" s="47"/>
      <c r="RDS813" s="47"/>
      <c r="RDT813" s="47"/>
      <c r="RDU813" s="47"/>
      <c r="RDV813" s="47"/>
      <c r="RDW813" s="47"/>
      <c r="RDX813" s="47"/>
      <c r="RDY813" s="47"/>
      <c r="RDZ813" s="47"/>
      <c r="REA813" s="47"/>
      <c r="REB813" s="47"/>
      <c r="REC813" s="47"/>
      <c r="RED813" s="47"/>
      <c r="REE813" s="47"/>
      <c r="REF813" s="47"/>
      <c r="REG813" s="47"/>
      <c r="REH813" s="47"/>
      <c r="REI813" s="47"/>
      <c r="REJ813" s="47"/>
      <c r="REK813" s="47"/>
      <c r="REL813" s="47"/>
      <c r="REM813" s="47"/>
      <c r="REN813" s="47"/>
      <c r="REO813" s="47"/>
      <c r="REP813" s="47"/>
      <c r="REQ813" s="47"/>
      <c r="RER813" s="47"/>
      <c r="RES813" s="47"/>
      <c r="RET813" s="47"/>
      <c r="REU813" s="47"/>
      <c r="REV813" s="47"/>
      <c r="REW813" s="47"/>
      <c r="REX813" s="47"/>
      <c r="REY813" s="47"/>
      <c r="REZ813" s="47"/>
      <c r="RFA813" s="47"/>
      <c r="RFB813" s="47"/>
      <c r="RFC813" s="47"/>
      <c r="RFD813" s="47"/>
      <c r="RFE813" s="47"/>
      <c r="RFF813" s="47"/>
      <c r="RFG813" s="47"/>
      <c r="RFH813" s="47"/>
      <c r="RFI813" s="47"/>
      <c r="RFJ813" s="47"/>
      <c r="RFK813" s="47"/>
      <c r="RFL813" s="47"/>
      <c r="RFM813" s="47"/>
      <c r="RFN813" s="47"/>
      <c r="RFO813" s="47"/>
      <c r="RFP813" s="47"/>
      <c r="RFQ813" s="47"/>
      <c r="RFR813" s="47"/>
      <c r="RFS813" s="47"/>
      <c r="RFT813" s="47"/>
      <c r="RFU813" s="47"/>
      <c r="RFV813" s="47"/>
      <c r="RFW813" s="47"/>
      <c r="RFX813" s="47"/>
      <c r="RFY813" s="47"/>
      <c r="RFZ813" s="47"/>
      <c r="RGA813" s="47"/>
      <c r="RGB813" s="47"/>
      <c r="RGC813" s="47"/>
      <c r="RGD813" s="47"/>
      <c r="RGE813" s="47"/>
      <c r="RGF813" s="47"/>
      <c r="RGG813" s="47"/>
      <c r="RGH813" s="47"/>
      <c r="RGI813" s="47"/>
      <c r="RGJ813" s="47"/>
      <c r="RGK813" s="47"/>
      <c r="RGL813" s="47"/>
      <c r="RGM813" s="47"/>
      <c r="RGN813" s="47"/>
      <c r="RGO813" s="47"/>
      <c r="RGP813" s="47"/>
      <c r="RGQ813" s="47"/>
      <c r="RGR813" s="47"/>
      <c r="RGS813" s="47"/>
      <c r="RGT813" s="47"/>
      <c r="RGU813" s="47"/>
      <c r="RGV813" s="47"/>
      <c r="RGW813" s="47"/>
      <c r="RGX813" s="47"/>
      <c r="RGY813" s="47"/>
      <c r="RGZ813" s="47"/>
      <c r="RHA813" s="47"/>
      <c r="RHB813" s="47"/>
      <c r="RHC813" s="47"/>
      <c r="RHD813" s="47"/>
      <c r="RHE813" s="47"/>
      <c r="RHF813" s="47"/>
      <c r="RHG813" s="47"/>
      <c r="RHH813" s="47"/>
      <c r="RHI813" s="47"/>
      <c r="RHJ813" s="47"/>
      <c r="RHK813" s="47"/>
      <c r="RHL813" s="47"/>
      <c r="RHM813" s="47"/>
      <c r="RHN813" s="47"/>
      <c r="RHO813" s="47"/>
      <c r="RHP813" s="47"/>
      <c r="RHQ813" s="47"/>
      <c r="RHR813" s="47"/>
      <c r="RHS813" s="47"/>
      <c r="RHT813" s="47"/>
      <c r="RHU813" s="47"/>
      <c r="RHV813" s="47"/>
      <c r="RHW813" s="47"/>
      <c r="RHX813" s="47"/>
      <c r="RHY813" s="47"/>
      <c r="RHZ813" s="47"/>
      <c r="RIA813" s="47"/>
      <c r="RIB813" s="47"/>
      <c r="RIC813" s="47"/>
      <c r="RID813" s="47"/>
      <c r="RIE813" s="47"/>
      <c r="RIF813" s="47"/>
      <c r="RIG813" s="47"/>
      <c r="RIH813" s="47"/>
      <c r="RII813" s="47"/>
      <c r="RIJ813" s="47"/>
      <c r="RIK813" s="47"/>
      <c r="RIL813" s="47"/>
      <c r="RIM813" s="47"/>
      <c r="RIN813" s="47"/>
      <c r="RIO813" s="47"/>
      <c r="RIP813" s="47"/>
      <c r="RIQ813" s="47"/>
      <c r="RIR813" s="47"/>
      <c r="RIS813" s="47"/>
      <c r="RIT813" s="47"/>
      <c r="RIU813" s="47"/>
      <c r="RIV813" s="47"/>
      <c r="RIW813" s="47"/>
      <c r="RIX813" s="47"/>
      <c r="RIY813" s="47"/>
      <c r="RIZ813" s="47"/>
      <c r="RJA813" s="47"/>
      <c r="RJB813" s="47"/>
      <c r="RJC813" s="47"/>
      <c r="RJD813" s="47"/>
      <c r="RJE813" s="47"/>
      <c r="RJF813" s="47"/>
      <c r="RJG813" s="47"/>
      <c r="RJH813" s="47"/>
      <c r="RJI813" s="47"/>
      <c r="RJJ813" s="47"/>
      <c r="RJK813" s="47"/>
      <c r="RJL813" s="47"/>
      <c r="RJM813" s="47"/>
      <c r="RJN813" s="47"/>
      <c r="RJO813" s="47"/>
      <c r="RJP813" s="47"/>
      <c r="RJQ813" s="47"/>
      <c r="RJR813" s="47"/>
      <c r="RJS813" s="47"/>
      <c r="RJT813" s="47"/>
      <c r="RJU813" s="47"/>
      <c r="RJV813" s="47"/>
      <c r="RJW813" s="47"/>
      <c r="RJX813" s="47"/>
      <c r="RJY813" s="47"/>
      <c r="RJZ813" s="47"/>
      <c r="RKA813" s="47"/>
      <c r="RKB813" s="47"/>
      <c r="RKC813" s="47"/>
      <c r="RKD813" s="47"/>
      <c r="RKE813" s="47"/>
      <c r="RKF813" s="47"/>
      <c r="RKG813" s="47"/>
      <c r="RKH813" s="47"/>
      <c r="RKI813" s="47"/>
      <c r="RKJ813" s="47"/>
      <c r="RKK813" s="47"/>
      <c r="RKL813" s="47"/>
      <c r="RKM813" s="47"/>
      <c r="RKN813" s="47"/>
      <c r="RKO813" s="47"/>
      <c r="RKP813" s="47"/>
      <c r="RKQ813" s="47"/>
      <c r="RKR813" s="47"/>
      <c r="RKS813" s="47"/>
      <c r="RKT813" s="47"/>
      <c r="RKU813" s="47"/>
      <c r="RKV813" s="47"/>
      <c r="RKW813" s="47"/>
      <c r="RKX813" s="47"/>
      <c r="RKY813" s="47"/>
      <c r="RKZ813" s="47"/>
      <c r="RLA813" s="47"/>
      <c r="RLB813" s="47"/>
      <c r="RLC813" s="47"/>
      <c r="RLD813" s="47"/>
      <c r="RLE813" s="47"/>
      <c r="RLF813" s="47"/>
      <c r="RLG813" s="47"/>
      <c r="RLH813" s="47"/>
      <c r="RLI813" s="47"/>
      <c r="RLJ813" s="47"/>
      <c r="RLK813" s="47"/>
      <c r="RLL813" s="47"/>
      <c r="RLM813" s="47"/>
      <c r="RLN813" s="47"/>
      <c r="RLO813" s="47"/>
      <c r="RLP813" s="47"/>
      <c r="RLQ813" s="47"/>
      <c r="RLR813" s="47"/>
      <c r="RLS813" s="47"/>
      <c r="RLT813" s="47"/>
      <c r="RLU813" s="47"/>
      <c r="RLV813" s="47"/>
      <c r="RLW813" s="47"/>
      <c r="RLX813" s="47"/>
      <c r="RLY813" s="47"/>
      <c r="RLZ813" s="47"/>
      <c r="RMA813" s="47"/>
      <c r="RMB813" s="47"/>
      <c r="RMC813" s="47"/>
      <c r="RMD813" s="47"/>
      <c r="RME813" s="47"/>
      <c r="RMF813" s="47"/>
      <c r="RMG813" s="47"/>
      <c r="RMH813" s="47"/>
      <c r="RMI813" s="47"/>
      <c r="RMJ813" s="47"/>
      <c r="RMK813" s="47"/>
      <c r="RML813" s="47"/>
      <c r="RMM813" s="47"/>
      <c r="RMN813" s="47"/>
      <c r="RMO813" s="47"/>
      <c r="RMP813" s="47"/>
      <c r="RMQ813" s="47"/>
      <c r="RMR813" s="47"/>
      <c r="RMS813" s="47"/>
      <c r="RMT813" s="47"/>
      <c r="RMU813" s="47"/>
      <c r="RMV813" s="47"/>
      <c r="RMW813" s="47"/>
      <c r="RMX813" s="47"/>
      <c r="RMY813" s="47"/>
      <c r="RMZ813" s="47"/>
      <c r="RNA813" s="47"/>
      <c r="RNB813" s="47"/>
      <c r="RNC813" s="47"/>
      <c r="RND813" s="47"/>
      <c r="RNE813" s="47"/>
      <c r="RNF813" s="47"/>
      <c r="RNG813" s="47"/>
      <c r="RNH813" s="47"/>
      <c r="RNI813" s="47"/>
      <c r="RNJ813" s="47"/>
      <c r="RNK813" s="47"/>
      <c r="RNL813" s="47"/>
      <c r="RNM813" s="47"/>
      <c r="RNN813" s="47"/>
      <c r="RNO813" s="47"/>
      <c r="RNP813" s="47"/>
      <c r="RNQ813" s="47"/>
      <c r="RNR813" s="47"/>
      <c r="RNS813" s="47"/>
      <c r="RNT813" s="47"/>
      <c r="RNU813" s="47"/>
      <c r="RNV813" s="47"/>
      <c r="RNW813" s="47"/>
      <c r="RNX813" s="47"/>
      <c r="RNY813" s="47"/>
      <c r="RNZ813" s="47"/>
      <c r="ROA813" s="47"/>
      <c r="ROB813" s="47"/>
      <c r="ROC813" s="47"/>
      <c r="ROD813" s="47"/>
      <c r="ROE813" s="47"/>
      <c r="ROF813" s="47"/>
      <c r="ROG813" s="47"/>
      <c r="ROH813" s="47"/>
      <c r="ROI813" s="47"/>
      <c r="ROJ813" s="47"/>
      <c r="ROK813" s="47"/>
      <c r="ROL813" s="47"/>
      <c r="ROM813" s="47"/>
      <c r="RON813" s="47"/>
      <c r="ROO813" s="47"/>
      <c r="ROP813" s="47"/>
      <c r="ROQ813" s="47"/>
      <c r="ROR813" s="47"/>
      <c r="ROS813" s="47"/>
      <c r="ROT813" s="47"/>
      <c r="ROU813" s="47"/>
      <c r="ROV813" s="47"/>
      <c r="ROW813" s="47"/>
      <c r="ROX813" s="47"/>
      <c r="ROY813" s="47"/>
      <c r="ROZ813" s="47"/>
      <c r="RPA813" s="47"/>
      <c r="RPB813" s="47"/>
      <c r="RPC813" s="47"/>
      <c r="RPD813" s="47"/>
      <c r="RPE813" s="47"/>
      <c r="RPF813" s="47"/>
      <c r="RPG813" s="47"/>
      <c r="RPH813" s="47"/>
      <c r="RPI813" s="47"/>
      <c r="RPJ813" s="47"/>
      <c r="RPK813" s="47"/>
      <c r="RPL813" s="47"/>
      <c r="RPM813" s="47"/>
      <c r="RPN813" s="47"/>
      <c r="RPO813" s="47"/>
      <c r="RPP813" s="47"/>
      <c r="RPQ813" s="47"/>
      <c r="RPR813" s="47"/>
      <c r="RPS813" s="47"/>
      <c r="RPT813" s="47"/>
      <c r="RPU813" s="47"/>
      <c r="RPV813" s="47"/>
      <c r="RPW813" s="47"/>
      <c r="RPX813" s="47"/>
      <c r="RPY813" s="47"/>
      <c r="RPZ813" s="47"/>
      <c r="RQA813" s="47"/>
      <c r="RQB813" s="47"/>
      <c r="RQC813" s="47"/>
      <c r="RQD813" s="47"/>
      <c r="RQE813" s="47"/>
      <c r="RQF813" s="47"/>
      <c r="RQG813" s="47"/>
      <c r="RQH813" s="47"/>
      <c r="RQI813" s="47"/>
      <c r="RQJ813" s="47"/>
      <c r="RQK813" s="47"/>
      <c r="RQL813" s="47"/>
      <c r="RQM813" s="47"/>
      <c r="RQN813" s="47"/>
      <c r="RQO813" s="47"/>
      <c r="RQP813" s="47"/>
      <c r="RQQ813" s="47"/>
      <c r="RQR813" s="47"/>
      <c r="RQS813" s="47"/>
      <c r="RQT813" s="47"/>
      <c r="RQU813" s="47"/>
      <c r="RQV813" s="47"/>
      <c r="RQW813" s="47"/>
      <c r="RQX813" s="47"/>
      <c r="RQY813" s="47"/>
      <c r="RQZ813" s="47"/>
      <c r="RRA813" s="47"/>
      <c r="RRB813" s="47"/>
      <c r="RRC813" s="47"/>
      <c r="RRD813" s="47"/>
      <c r="RRE813" s="47"/>
      <c r="RRF813" s="47"/>
      <c r="RRG813" s="47"/>
      <c r="RRH813" s="47"/>
      <c r="RRI813" s="47"/>
      <c r="RRJ813" s="47"/>
      <c r="RRK813" s="47"/>
      <c r="RRL813" s="47"/>
      <c r="RRM813" s="47"/>
      <c r="RRN813" s="47"/>
      <c r="RRO813" s="47"/>
      <c r="RRP813" s="47"/>
      <c r="RRQ813" s="47"/>
      <c r="RRR813" s="47"/>
      <c r="RRS813" s="47"/>
      <c r="RRT813" s="47"/>
      <c r="RRU813" s="47"/>
      <c r="RRV813" s="47"/>
      <c r="RRW813" s="47"/>
      <c r="RRX813" s="47"/>
      <c r="RRY813" s="47"/>
      <c r="RRZ813" s="47"/>
      <c r="RSA813" s="47"/>
      <c r="RSB813" s="47"/>
      <c r="RSC813" s="47"/>
      <c r="RSD813" s="47"/>
      <c r="RSE813" s="47"/>
      <c r="RSF813" s="47"/>
      <c r="RSG813" s="47"/>
      <c r="RSH813" s="47"/>
      <c r="RSI813" s="47"/>
      <c r="RSJ813" s="47"/>
      <c r="RSK813" s="47"/>
      <c r="RSL813" s="47"/>
      <c r="RSM813" s="47"/>
      <c r="RSN813" s="47"/>
      <c r="RSO813" s="47"/>
      <c r="RSP813" s="47"/>
      <c r="RSQ813" s="47"/>
      <c r="RSR813" s="47"/>
      <c r="RSS813" s="47"/>
      <c r="RST813" s="47"/>
      <c r="RSU813" s="47"/>
      <c r="RSV813" s="47"/>
      <c r="RSW813" s="47"/>
      <c r="RSX813" s="47"/>
      <c r="RSY813" s="47"/>
      <c r="RSZ813" s="47"/>
      <c r="RTA813" s="47"/>
      <c r="RTB813" s="47"/>
      <c r="RTC813" s="47"/>
      <c r="RTD813" s="47"/>
      <c r="RTE813" s="47"/>
      <c r="RTF813" s="47"/>
      <c r="RTG813" s="47"/>
      <c r="RTH813" s="47"/>
      <c r="RTI813" s="47"/>
      <c r="RTJ813" s="47"/>
      <c r="RTK813" s="47"/>
      <c r="RTL813" s="47"/>
      <c r="RTM813" s="47"/>
      <c r="RTN813" s="47"/>
      <c r="RTO813" s="47"/>
      <c r="RTP813" s="47"/>
      <c r="RTQ813" s="47"/>
      <c r="RTR813" s="47"/>
      <c r="RTS813" s="47"/>
      <c r="RTT813" s="47"/>
      <c r="RTU813" s="47"/>
      <c r="RTV813" s="47"/>
      <c r="RTW813" s="47"/>
      <c r="RTX813" s="47"/>
      <c r="RTY813" s="47"/>
      <c r="RTZ813" s="47"/>
      <c r="RUA813" s="47"/>
      <c r="RUB813" s="47"/>
      <c r="RUC813" s="47"/>
      <c r="RUD813" s="47"/>
      <c r="RUE813" s="47"/>
      <c r="RUF813" s="47"/>
      <c r="RUG813" s="47"/>
      <c r="RUH813" s="47"/>
      <c r="RUI813" s="47"/>
      <c r="RUJ813" s="47"/>
      <c r="RUK813" s="47"/>
      <c r="RUL813" s="47"/>
      <c r="RUM813" s="47"/>
      <c r="RUN813" s="47"/>
      <c r="RUO813" s="47"/>
      <c r="RUP813" s="47"/>
      <c r="RUQ813" s="47"/>
      <c r="RUR813" s="47"/>
      <c r="RUS813" s="47"/>
      <c r="RUT813" s="47"/>
      <c r="RUU813" s="47"/>
      <c r="RUV813" s="47"/>
      <c r="RUW813" s="47"/>
      <c r="RUX813" s="47"/>
      <c r="RUY813" s="47"/>
      <c r="RUZ813" s="47"/>
      <c r="RVA813" s="47"/>
      <c r="RVB813" s="47"/>
      <c r="RVC813" s="47"/>
      <c r="RVD813" s="47"/>
      <c r="RVE813" s="47"/>
      <c r="RVF813" s="47"/>
      <c r="RVG813" s="47"/>
      <c r="RVH813" s="47"/>
      <c r="RVI813" s="47"/>
      <c r="RVJ813" s="47"/>
      <c r="RVK813" s="47"/>
      <c r="RVL813" s="47"/>
      <c r="RVM813" s="47"/>
      <c r="RVN813" s="47"/>
      <c r="RVO813" s="47"/>
      <c r="RVP813" s="47"/>
      <c r="RVQ813" s="47"/>
      <c r="RVR813" s="47"/>
      <c r="RVS813" s="47"/>
      <c r="RVT813" s="47"/>
      <c r="RVU813" s="47"/>
      <c r="RVV813" s="47"/>
      <c r="RVW813" s="47"/>
      <c r="RVX813" s="47"/>
      <c r="RVY813" s="47"/>
      <c r="RVZ813" s="47"/>
      <c r="RWA813" s="47"/>
      <c r="RWB813" s="47"/>
      <c r="RWC813" s="47"/>
      <c r="RWD813" s="47"/>
      <c r="RWE813" s="47"/>
      <c r="RWF813" s="47"/>
      <c r="RWG813" s="47"/>
      <c r="RWH813" s="47"/>
      <c r="RWI813" s="47"/>
      <c r="RWJ813" s="47"/>
      <c r="RWK813" s="47"/>
      <c r="RWL813" s="47"/>
      <c r="RWM813" s="47"/>
      <c r="RWN813" s="47"/>
      <c r="RWO813" s="47"/>
      <c r="RWP813" s="47"/>
      <c r="RWQ813" s="47"/>
      <c r="RWR813" s="47"/>
      <c r="RWS813" s="47"/>
      <c r="RWT813" s="47"/>
      <c r="RWU813" s="47"/>
      <c r="RWV813" s="47"/>
      <c r="RWW813" s="47"/>
      <c r="RWX813" s="47"/>
      <c r="RWY813" s="47"/>
      <c r="RWZ813" s="47"/>
      <c r="RXA813" s="47"/>
      <c r="RXB813" s="47"/>
      <c r="RXC813" s="47"/>
      <c r="RXD813" s="47"/>
      <c r="RXE813" s="47"/>
      <c r="RXF813" s="47"/>
      <c r="RXG813" s="47"/>
      <c r="RXH813" s="47"/>
      <c r="RXI813" s="47"/>
      <c r="RXJ813" s="47"/>
      <c r="RXK813" s="47"/>
      <c r="RXL813" s="47"/>
      <c r="RXM813" s="47"/>
      <c r="RXN813" s="47"/>
      <c r="RXO813" s="47"/>
      <c r="RXP813" s="47"/>
      <c r="RXQ813" s="47"/>
      <c r="RXR813" s="47"/>
      <c r="RXS813" s="47"/>
      <c r="RXT813" s="47"/>
      <c r="RXU813" s="47"/>
      <c r="RXV813" s="47"/>
      <c r="RXW813" s="47"/>
      <c r="RXX813" s="47"/>
      <c r="RXY813" s="47"/>
      <c r="RXZ813" s="47"/>
      <c r="RYA813" s="47"/>
      <c r="RYB813" s="47"/>
      <c r="RYC813" s="47"/>
      <c r="RYD813" s="47"/>
      <c r="RYE813" s="47"/>
      <c r="RYF813" s="47"/>
      <c r="RYG813" s="47"/>
      <c r="RYH813" s="47"/>
      <c r="RYI813" s="47"/>
      <c r="RYJ813" s="47"/>
      <c r="RYK813" s="47"/>
      <c r="RYL813" s="47"/>
      <c r="RYM813" s="47"/>
      <c r="RYN813" s="47"/>
      <c r="RYO813" s="47"/>
      <c r="RYP813" s="47"/>
      <c r="RYQ813" s="47"/>
      <c r="RYR813" s="47"/>
      <c r="RYS813" s="47"/>
      <c r="RYT813" s="47"/>
      <c r="RYU813" s="47"/>
      <c r="RYV813" s="47"/>
      <c r="RYW813" s="47"/>
      <c r="RYX813" s="47"/>
      <c r="RYY813" s="47"/>
      <c r="RYZ813" s="47"/>
      <c r="RZA813" s="47"/>
      <c r="RZB813" s="47"/>
      <c r="RZC813" s="47"/>
      <c r="RZD813" s="47"/>
      <c r="RZE813" s="47"/>
      <c r="RZF813" s="47"/>
      <c r="RZG813" s="47"/>
      <c r="RZH813" s="47"/>
      <c r="RZI813" s="47"/>
      <c r="RZJ813" s="47"/>
      <c r="RZK813" s="47"/>
      <c r="RZL813" s="47"/>
      <c r="RZM813" s="47"/>
      <c r="RZN813" s="47"/>
      <c r="RZO813" s="47"/>
      <c r="RZP813" s="47"/>
      <c r="RZQ813" s="47"/>
      <c r="RZR813" s="47"/>
      <c r="RZS813" s="47"/>
      <c r="RZT813" s="47"/>
      <c r="RZU813" s="47"/>
      <c r="RZV813" s="47"/>
      <c r="RZW813" s="47"/>
      <c r="RZX813" s="47"/>
      <c r="RZY813" s="47"/>
      <c r="RZZ813" s="47"/>
      <c r="SAA813" s="47"/>
      <c r="SAB813" s="47"/>
      <c r="SAC813" s="47"/>
      <c r="SAD813" s="47"/>
      <c r="SAE813" s="47"/>
      <c r="SAF813" s="47"/>
      <c r="SAG813" s="47"/>
      <c r="SAH813" s="47"/>
      <c r="SAI813" s="47"/>
      <c r="SAJ813" s="47"/>
      <c r="SAK813" s="47"/>
      <c r="SAL813" s="47"/>
      <c r="SAM813" s="47"/>
      <c r="SAN813" s="47"/>
      <c r="SAO813" s="47"/>
      <c r="SAP813" s="47"/>
      <c r="SAQ813" s="47"/>
      <c r="SAR813" s="47"/>
      <c r="SAS813" s="47"/>
      <c r="SAT813" s="47"/>
      <c r="SAU813" s="47"/>
      <c r="SAV813" s="47"/>
      <c r="SAW813" s="47"/>
      <c r="SAX813" s="47"/>
      <c r="SAY813" s="47"/>
      <c r="SAZ813" s="47"/>
      <c r="SBA813" s="47"/>
      <c r="SBB813" s="47"/>
      <c r="SBC813" s="47"/>
      <c r="SBD813" s="47"/>
      <c r="SBE813" s="47"/>
      <c r="SBF813" s="47"/>
      <c r="SBG813" s="47"/>
      <c r="SBH813" s="47"/>
      <c r="SBI813" s="47"/>
      <c r="SBJ813" s="47"/>
      <c r="SBK813" s="47"/>
      <c r="SBL813" s="47"/>
      <c r="SBM813" s="47"/>
      <c r="SBN813" s="47"/>
      <c r="SBO813" s="47"/>
      <c r="SBP813" s="47"/>
      <c r="SBQ813" s="47"/>
      <c r="SBR813" s="47"/>
      <c r="SBS813" s="47"/>
      <c r="SBT813" s="47"/>
      <c r="SBU813" s="47"/>
      <c r="SBV813" s="47"/>
      <c r="SBW813" s="47"/>
      <c r="SBX813" s="47"/>
      <c r="SBY813" s="47"/>
      <c r="SBZ813" s="47"/>
      <c r="SCA813" s="47"/>
      <c r="SCB813" s="47"/>
      <c r="SCC813" s="47"/>
      <c r="SCD813" s="47"/>
      <c r="SCE813" s="47"/>
      <c r="SCF813" s="47"/>
      <c r="SCG813" s="47"/>
      <c r="SCH813" s="47"/>
      <c r="SCI813" s="47"/>
      <c r="SCJ813" s="47"/>
      <c r="SCK813" s="47"/>
      <c r="SCL813" s="47"/>
      <c r="SCM813" s="47"/>
      <c r="SCN813" s="47"/>
      <c r="SCO813" s="47"/>
      <c r="SCP813" s="47"/>
      <c r="SCQ813" s="47"/>
      <c r="SCR813" s="47"/>
      <c r="SCS813" s="47"/>
      <c r="SCT813" s="47"/>
      <c r="SCU813" s="47"/>
      <c r="SCV813" s="47"/>
      <c r="SCW813" s="47"/>
      <c r="SCX813" s="47"/>
      <c r="SCY813" s="47"/>
      <c r="SCZ813" s="47"/>
      <c r="SDA813" s="47"/>
      <c r="SDB813" s="47"/>
      <c r="SDC813" s="47"/>
      <c r="SDD813" s="47"/>
      <c r="SDE813" s="47"/>
      <c r="SDF813" s="47"/>
      <c r="SDG813" s="47"/>
      <c r="SDH813" s="47"/>
      <c r="SDI813" s="47"/>
      <c r="SDJ813" s="47"/>
      <c r="SDK813" s="47"/>
      <c r="SDL813" s="47"/>
      <c r="SDM813" s="47"/>
      <c r="SDN813" s="47"/>
      <c r="SDO813" s="47"/>
      <c r="SDP813" s="47"/>
      <c r="SDQ813" s="47"/>
      <c r="SDR813" s="47"/>
      <c r="SDS813" s="47"/>
      <c r="SDT813" s="47"/>
      <c r="SDU813" s="47"/>
      <c r="SDV813" s="47"/>
      <c r="SDW813" s="47"/>
      <c r="SDX813" s="47"/>
      <c r="SDY813" s="47"/>
      <c r="SDZ813" s="47"/>
      <c r="SEA813" s="47"/>
      <c r="SEB813" s="47"/>
      <c r="SEC813" s="47"/>
      <c r="SED813" s="47"/>
      <c r="SEE813" s="47"/>
      <c r="SEF813" s="47"/>
      <c r="SEG813" s="47"/>
      <c r="SEH813" s="47"/>
      <c r="SEI813" s="47"/>
      <c r="SEJ813" s="47"/>
      <c r="SEK813" s="47"/>
      <c r="SEL813" s="47"/>
      <c r="SEM813" s="47"/>
      <c r="SEN813" s="47"/>
      <c r="SEO813" s="47"/>
      <c r="SEP813" s="47"/>
      <c r="SEQ813" s="47"/>
      <c r="SER813" s="47"/>
      <c r="SES813" s="47"/>
      <c r="SET813" s="47"/>
      <c r="SEU813" s="47"/>
      <c r="SEV813" s="47"/>
      <c r="SEW813" s="47"/>
      <c r="SEX813" s="47"/>
      <c r="SEY813" s="47"/>
      <c r="SEZ813" s="47"/>
      <c r="SFA813" s="47"/>
      <c r="SFB813" s="47"/>
      <c r="SFC813" s="47"/>
      <c r="SFD813" s="47"/>
      <c r="SFE813" s="47"/>
      <c r="SFF813" s="47"/>
      <c r="SFG813" s="47"/>
      <c r="SFH813" s="47"/>
      <c r="SFI813" s="47"/>
      <c r="SFJ813" s="47"/>
      <c r="SFK813" s="47"/>
      <c r="SFL813" s="47"/>
      <c r="SFM813" s="47"/>
      <c r="SFN813" s="47"/>
      <c r="SFO813" s="47"/>
      <c r="SFP813" s="47"/>
      <c r="SFQ813" s="47"/>
      <c r="SFR813" s="47"/>
      <c r="SFS813" s="47"/>
      <c r="SFT813" s="47"/>
      <c r="SFU813" s="47"/>
      <c r="SFV813" s="47"/>
      <c r="SFW813" s="47"/>
      <c r="SFX813" s="47"/>
      <c r="SFY813" s="47"/>
      <c r="SFZ813" s="47"/>
      <c r="SGA813" s="47"/>
      <c r="SGB813" s="47"/>
      <c r="SGC813" s="47"/>
      <c r="SGD813" s="47"/>
      <c r="SGE813" s="47"/>
      <c r="SGF813" s="47"/>
      <c r="SGG813" s="47"/>
      <c r="SGH813" s="47"/>
      <c r="SGI813" s="47"/>
      <c r="SGJ813" s="47"/>
      <c r="SGK813" s="47"/>
      <c r="SGL813" s="47"/>
      <c r="SGM813" s="47"/>
      <c r="SGN813" s="47"/>
      <c r="SGO813" s="47"/>
      <c r="SGP813" s="47"/>
      <c r="SGQ813" s="47"/>
      <c r="SGR813" s="47"/>
      <c r="SGS813" s="47"/>
      <c r="SGT813" s="47"/>
      <c r="SGU813" s="47"/>
      <c r="SGV813" s="47"/>
      <c r="SGW813" s="47"/>
      <c r="SGX813" s="47"/>
      <c r="SGY813" s="47"/>
      <c r="SGZ813" s="47"/>
      <c r="SHA813" s="47"/>
      <c r="SHB813" s="47"/>
      <c r="SHC813" s="47"/>
      <c r="SHD813" s="47"/>
      <c r="SHE813" s="47"/>
      <c r="SHF813" s="47"/>
      <c r="SHG813" s="47"/>
      <c r="SHH813" s="47"/>
      <c r="SHI813" s="47"/>
      <c r="SHJ813" s="47"/>
      <c r="SHK813" s="47"/>
      <c r="SHL813" s="47"/>
      <c r="SHM813" s="47"/>
      <c r="SHN813" s="47"/>
      <c r="SHO813" s="47"/>
      <c r="SHP813" s="47"/>
      <c r="SHQ813" s="47"/>
      <c r="SHR813" s="47"/>
      <c r="SHS813" s="47"/>
      <c r="SHT813" s="47"/>
      <c r="SHU813" s="47"/>
      <c r="SHV813" s="47"/>
      <c r="SHW813" s="47"/>
      <c r="SHX813" s="47"/>
      <c r="SHY813" s="47"/>
      <c r="SHZ813" s="47"/>
      <c r="SIA813" s="47"/>
      <c r="SIB813" s="47"/>
      <c r="SIC813" s="47"/>
      <c r="SID813" s="47"/>
      <c r="SIE813" s="47"/>
      <c r="SIF813" s="47"/>
      <c r="SIG813" s="47"/>
      <c r="SIH813" s="47"/>
      <c r="SII813" s="47"/>
      <c r="SIJ813" s="47"/>
      <c r="SIK813" s="47"/>
      <c r="SIL813" s="47"/>
      <c r="SIM813" s="47"/>
      <c r="SIN813" s="47"/>
      <c r="SIO813" s="47"/>
      <c r="SIP813" s="47"/>
      <c r="SIQ813" s="47"/>
      <c r="SIR813" s="47"/>
      <c r="SIS813" s="47"/>
      <c r="SIT813" s="47"/>
      <c r="SIU813" s="47"/>
      <c r="SIV813" s="47"/>
      <c r="SIW813" s="47"/>
      <c r="SIX813" s="47"/>
      <c r="SIY813" s="47"/>
      <c r="SIZ813" s="47"/>
      <c r="SJA813" s="47"/>
      <c r="SJB813" s="47"/>
      <c r="SJC813" s="47"/>
      <c r="SJD813" s="47"/>
      <c r="SJE813" s="47"/>
      <c r="SJF813" s="47"/>
      <c r="SJG813" s="47"/>
      <c r="SJH813" s="47"/>
      <c r="SJI813" s="47"/>
      <c r="SJJ813" s="47"/>
      <c r="SJK813" s="47"/>
      <c r="SJL813" s="47"/>
      <c r="SJM813" s="47"/>
      <c r="SJN813" s="47"/>
      <c r="SJO813" s="47"/>
      <c r="SJP813" s="47"/>
      <c r="SJQ813" s="47"/>
      <c r="SJR813" s="47"/>
      <c r="SJS813" s="47"/>
      <c r="SJT813" s="47"/>
      <c r="SJU813" s="47"/>
      <c r="SJV813" s="47"/>
      <c r="SJW813" s="47"/>
      <c r="SJX813" s="47"/>
      <c r="SJY813" s="47"/>
      <c r="SJZ813" s="47"/>
      <c r="SKA813" s="47"/>
      <c r="SKB813" s="47"/>
      <c r="SKC813" s="47"/>
      <c r="SKD813" s="47"/>
      <c r="SKE813" s="47"/>
      <c r="SKF813" s="47"/>
      <c r="SKG813" s="47"/>
      <c r="SKH813" s="47"/>
      <c r="SKI813" s="47"/>
      <c r="SKJ813" s="47"/>
      <c r="SKK813" s="47"/>
      <c r="SKL813" s="47"/>
      <c r="SKM813" s="47"/>
      <c r="SKN813" s="47"/>
      <c r="SKO813" s="47"/>
      <c r="SKP813" s="47"/>
      <c r="SKQ813" s="47"/>
      <c r="SKR813" s="47"/>
      <c r="SKS813" s="47"/>
      <c r="SKT813" s="47"/>
      <c r="SKU813" s="47"/>
      <c r="SKV813" s="47"/>
      <c r="SKW813" s="47"/>
      <c r="SKX813" s="47"/>
      <c r="SKY813" s="47"/>
      <c r="SKZ813" s="47"/>
      <c r="SLA813" s="47"/>
      <c r="SLB813" s="47"/>
      <c r="SLC813" s="47"/>
      <c r="SLD813" s="47"/>
      <c r="SLE813" s="47"/>
      <c r="SLF813" s="47"/>
      <c r="SLG813" s="47"/>
      <c r="SLH813" s="47"/>
      <c r="SLI813" s="47"/>
      <c r="SLJ813" s="47"/>
      <c r="SLK813" s="47"/>
      <c r="SLL813" s="47"/>
      <c r="SLM813" s="47"/>
      <c r="SLN813" s="47"/>
      <c r="SLO813" s="47"/>
      <c r="SLP813" s="47"/>
      <c r="SLQ813" s="47"/>
      <c r="SLR813" s="47"/>
      <c r="SLS813" s="47"/>
      <c r="SLT813" s="47"/>
      <c r="SLU813" s="47"/>
      <c r="SLV813" s="47"/>
      <c r="SLW813" s="47"/>
      <c r="SLX813" s="47"/>
      <c r="SLY813" s="47"/>
      <c r="SLZ813" s="47"/>
      <c r="SMA813" s="47"/>
      <c r="SMB813" s="47"/>
      <c r="SMC813" s="47"/>
      <c r="SMD813" s="47"/>
      <c r="SME813" s="47"/>
      <c r="SMF813" s="47"/>
      <c r="SMG813" s="47"/>
      <c r="SMH813" s="47"/>
      <c r="SMI813" s="47"/>
      <c r="SMJ813" s="47"/>
      <c r="SMK813" s="47"/>
      <c r="SML813" s="47"/>
      <c r="SMM813" s="47"/>
      <c r="SMN813" s="47"/>
      <c r="SMO813" s="47"/>
      <c r="SMP813" s="47"/>
      <c r="SMQ813" s="47"/>
      <c r="SMR813" s="47"/>
      <c r="SMS813" s="47"/>
      <c r="SMT813" s="47"/>
      <c r="SMU813" s="47"/>
      <c r="SMV813" s="47"/>
      <c r="SMW813" s="47"/>
      <c r="SMX813" s="47"/>
      <c r="SMY813" s="47"/>
      <c r="SMZ813" s="47"/>
      <c r="SNA813" s="47"/>
      <c r="SNB813" s="47"/>
      <c r="SNC813" s="47"/>
      <c r="SND813" s="47"/>
      <c r="SNE813" s="47"/>
      <c r="SNF813" s="47"/>
      <c r="SNG813" s="47"/>
      <c r="SNH813" s="47"/>
      <c r="SNI813" s="47"/>
      <c r="SNJ813" s="47"/>
      <c r="SNK813" s="47"/>
      <c r="SNL813" s="47"/>
      <c r="SNM813" s="47"/>
      <c r="SNN813" s="47"/>
      <c r="SNO813" s="47"/>
      <c r="SNP813" s="47"/>
      <c r="SNQ813" s="47"/>
      <c r="SNR813" s="47"/>
      <c r="SNS813" s="47"/>
      <c r="SNT813" s="47"/>
      <c r="SNU813" s="47"/>
      <c r="SNV813" s="47"/>
      <c r="SNW813" s="47"/>
      <c r="SNX813" s="47"/>
      <c r="SNY813" s="47"/>
      <c r="SNZ813" s="47"/>
      <c r="SOA813" s="47"/>
      <c r="SOB813" s="47"/>
      <c r="SOC813" s="47"/>
      <c r="SOD813" s="47"/>
      <c r="SOE813" s="47"/>
      <c r="SOF813" s="47"/>
      <c r="SOG813" s="47"/>
      <c r="SOH813" s="47"/>
      <c r="SOI813" s="47"/>
      <c r="SOJ813" s="47"/>
      <c r="SOK813" s="47"/>
      <c r="SOL813" s="47"/>
      <c r="SOM813" s="47"/>
      <c r="SON813" s="47"/>
      <c r="SOO813" s="47"/>
      <c r="SOP813" s="47"/>
      <c r="SOQ813" s="47"/>
      <c r="SOR813" s="47"/>
      <c r="SOS813" s="47"/>
      <c r="SOT813" s="47"/>
      <c r="SOU813" s="47"/>
      <c r="SOV813" s="47"/>
      <c r="SOW813" s="47"/>
      <c r="SOX813" s="47"/>
      <c r="SOY813" s="47"/>
      <c r="SOZ813" s="47"/>
      <c r="SPA813" s="47"/>
      <c r="SPB813" s="47"/>
      <c r="SPC813" s="47"/>
      <c r="SPD813" s="47"/>
      <c r="SPE813" s="47"/>
      <c r="SPF813" s="47"/>
      <c r="SPG813" s="47"/>
      <c r="SPH813" s="47"/>
      <c r="SPI813" s="47"/>
      <c r="SPJ813" s="47"/>
      <c r="SPK813" s="47"/>
      <c r="SPL813" s="47"/>
      <c r="SPM813" s="47"/>
      <c r="SPN813" s="47"/>
      <c r="SPO813" s="47"/>
      <c r="SPP813" s="47"/>
      <c r="SPQ813" s="47"/>
      <c r="SPR813" s="47"/>
      <c r="SPS813" s="47"/>
      <c r="SPT813" s="47"/>
      <c r="SPU813" s="47"/>
      <c r="SPV813" s="47"/>
      <c r="SPW813" s="47"/>
      <c r="SPX813" s="47"/>
      <c r="SPY813" s="47"/>
      <c r="SPZ813" s="47"/>
      <c r="SQA813" s="47"/>
      <c r="SQB813" s="47"/>
      <c r="SQC813" s="47"/>
      <c r="SQD813" s="47"/>
      <c r="SQE813" s="47"/>
      <c r="SQF813" s="47"/>
      <c r="SQG813" s="47"/>
      <c r="SQH813" s="47"/>
      <c r="SQI813" s="47"/>
      <c r="SQJ813" s="47"/>
      <c r="SQK813" s="47"/>
      <c r="SQL813" s="47"/>
      <c r="SQM813" s="47"/>
      <c r="SQN813" s="47"/>
      <c r="SQO813" s="47"/>
      <c r="SQP813" s="47"/>
      <c r="SQQ813" s="47"/>
      <c r="SQR813" s="47"/>
      <c r="SQS813" s="47"/>
      <c r="SQT813" s="47"/>
      <c r="SQU813" s="47"/>
      <c r="SQV813" s="47"/>
      <c r="SQW813" s="47"/>
      <c r="SQX813" s="47"/>
      <c r="SQY813" s="47"/>
      <c r="SQZ813" s="47"/>
      <c r="SRA813" s="47"/>
      <c r="SRB813" s="47"/>
      <c r="SRC813" s="47"/>
      <c r="SRD813" s="47"/>
      <c r="SRE813" s="47"/>
      <c r="SRF813" s="47"/>
      <c r="SRG813" s="47"/>
      <c r="SRH813" s="47"/>
      <c r="SRI813" s="47"/>
      <c r="SRJ813" s="47"/>
      <c r="SRK813" s="47"/>
      <c r="SRL813" s="47"/>
      <c r="SRM813" s="47"/>
      <c r="SRN813" s="47"/>
      <c r="SRO813" s="47"/>
      <c r="SRP813" s="47"/>
      <c r="SRQ813" s="47"/>
      <c r="SRR813" s="47"/>
      <c r="SRS813" s="47"/>
      <c r="SRT813" s="47"/>
      <c r="SRU813" s="47"/>
      <c r="SRV813" s="47"/>
      <c r="SRW813" s="47"/>
      <c r="SRX813" s="47"/>
      <c r="SRY813" s="47"/>
      <c r="SRZ813" s="47"/>
      <c r="SSA813" s="47"/>
      <c r="SSB813" s="47"/>
      <c r="SSC813" s="47"/>
      <c r="SSD813" s="47"/>
      <c r="SSE813" s="47"/>
      <c r="SSF813" s="47"/>
      <c r="SSG813" s="47"/>
      <c r="SSH813" s="47"/>
      <c r="SSI813" s="47"/>
      <c r="SSJ813" s="47"/>
      <c r="SSK813" s="47"/>
      <c r="SSL813" s="47"/>
      <c r="SSM813" s="47"/>
      <c r="SSN813" s="47"/>
      <c r="SSO813" s="47"/>
      <c r="SSP813" s="47"/>
      <c r="SSQ813" s="47"/>
      <c r="SSR813" s="47"/>
      <c r="SSS813" s="47"/>
      <c r="SST813" s="47"/>
      <c r="SSU813" s="47"/>
      <c r="SSV813" s="47"/>
      <c r="SSW813" s="47"/>
      <c r="SSX813" s="47"/>
      <c r="SSY813" s="47"/>
      <c r="SSZ813" s="47"/>
      <c r="STA813" s="47"/>
      <c r="STB813" s="47"/>
      <c r="STC813" s="47"/>
      <c r="STD813" s="47"/>
      <c r="STE813" s="47"/>
      <c r="STF813" s="47"/>
      <c r="STG813" s="47"/>
      <c r="STH813" s="47"/>
      <c r="STI813" s="47"/>
      <c r="STJ813" s="47"/>
      <c r="STK813" s="47"/>
      <c r="STL813" s="47"/>
      <c r="STM813" s="47"/>
      <c r="STN813" s="47"/>
      <c r="STO813" s="47"/>
      <c r="STP813" s="47"/>
      <c r="STQ813" s="47"/>
      <c r="STR813" s="47"/>
      <c r="STS813" s="47"/>
      <c r="STT813" s="47"/>
      <c r="STU813" s="47"/>
      <c r="STV813" s="47"/>
      <c r="STW813" s="47"/>
      <c r="STX813" s="47"/>
      <c r="STY813" s="47"/>
      <c r="STZ813" s="47"/>
      <c r="SUA813" s="47"/>
      <c r="SUB813" s="47"/>
      <c r="SUC813" s="47"/>
      <c r="SUD813" s="47"/>
      <c r="SUE813" s="47"/>
      <c r="SUF813" s="47"/>
      <c r="SUG813" s="47"/>
      <c r="SUH813" s="47"/>
      <c r="SUI813" s="47"/>
      <c r="SUJ813" s="47"/>
      <c r="SUK813" s="47"/>
      <c r="SUL813" s="47"/>
      <c r="SUM813" s="47"/>
      <c r="SUN813" s="47"/>
      <c r="SUO813" s="47"/>
      <c r="SUP813" s="47"/>
      <c r="SUQ813" s="47"/>
      <c r="SUR813" s="47"/>
      <c r="SUS813" s="47"/>
      <c r="SUT813" s="47"/>
      <c r="SUU813" s="47"/>
      <c r="SUV813" s="47"/>
      <c r="SUW813" s="47"/>
      <c r="SUX813" s="47"/>
      <c r="SUY813" s="47"/>
      <c r="SUZ813" s="47"/>
      <c r="SVA813" s="47"/>
      <c r="SVB813" s="47"/>
      <c r="SVC813" s="47"/>
      <c r="SVD813" s="47"/>
      <c r="SVE813" s="47"/>
      <c r="SVF813" s="47"/>
      <c r="SVG813" s="47"/>
      <c r="SVH813" s="47"/>
      <c r="SVI813" s="47"/>
      <c r="SVJ813" s="47"/>
      <c r="SVK813" s="47"/>
      <c r="SVL813" s="47"/>
      <c r="SVM813" s="47"/>
      <c r="SVN813" s="47"/>
      <c r="SVO813" s="47"/>
      <c r="SVP813" s="47"/>
      <c r="SVQ813" s="47"/>
      <c r="SVR813" s="47"/>
      <c r="SVS813" s="47"/>
      <c r="SVT813" s="47"/>
      <c r="SVU813" s="47"/>
      <c r="SVV813" s="47"/>
      <c r="SVW813" s="47"/>
      <c r="SVX813" s="47"/>
      <c r="SVY813" s="47"/>
      <c r="SVZ813" s="47"/>
      <c r="SWA813" s="47"/>
      <c r="SWB813" s="47"/>
      <c r="SWC813" s="47"/>
      <c r="SWD813" s="47"/>
      <c r="SWE813" s="47"/>
      <c r="SWF813" s="47"/>
      <c r="SWG813" s="47"/>
      <c r="SWH813" s="47"/>
      <c r="SWI813" s="47"/>
      <c r="SWJ813" s="47"/>
      <c r="SWK813" s="47"/>
      <c r="SWL813" s="47"/>
      <c r="SWM813" s="47"/>
      <c r="SWN813" s="47"/>
      <c r="SWO813" s="47"/>
      <c r="SWP813" s="47"/>
      <c r="SWQ813" s="47"/>
      <c r="SWR813" s="47"/>
      <c r="SWS813" s="47"/>
      <c r="SWT813" s="47"/>
      <c r="SWU813" s="47"/>
      <c r="SWV813" s="47"/>
      <c r="SWW813" s="47"/>
      <c r="SWX813" s="47"/>
      <c r="SWY813" s="47"/>
      <c r="SWZ813" s="47"/>
      <c r="SXA813" s="47"/>
      <c r="SXB813" s="47"/>
      <c r="SXC813" s="47"/>
      <c r="SXD813" s="47"/>
      <c r="SXE813" s="47"/>
      <c r="SXF813" s="47"/>
      <c r="SXG813" s="47"/>
      <c r="SXH813" s="47"/>
      <c r="SXI813" s="47"/>
      <c r="SXJ813" s="47"/>
      <c r="SXK813" s="47"/>
      <c r="SXL813" s="47"/>
      <c r="SXM813" s="47"/>
      <c r="SXN813" s="47"/>
      <c r="SXO813" s="47"/>
      <c r="SXP813" s="47"/>
      <c r="SXQ813" s="47"/>
      <c r="SXR813" s="47"/>
      <c r="SXS813" s="47"/>
      <c r="SXT813" s="47"/>
      <c r="SXU813" s="47"/>
      <c r="SXV813" s="47"/>
      <c r="SXW813" s="47"/>
      <c r="SXX813" s="47"/>
      <c r="SXY813" s="47"/>
      <c r="SXZ813" s="47"/>
      <c r="SYA813" s="47"/>
      <c r="SYB813" s="47"/>
      <c r="SYC813" s="47"/>
      <c r="SYD813" s="47"/>
      <c r="SYE813" s="47"/>
      <c r="SYF813" s="47"/>
      <c r="SYG813" s="47"/>
      <c r="SYH813" s="47"/>
      <c r="SYI813" s="47"/>
      <c r="SYJ813" s="47"/>
      <c r="SYK813" s="47"/>
      <c r="SYL813" s="47"/>
      <c r="SYM813" s="47"/>
      <c r="SYN813" s="47"/>
      <c r="SYO813" s="47"/>
      <c r="SYP813" s="47"/>
      <c r="SYQ813" s="47"/>
      <c r="SYR813" s="47"/>
      <c r="SYS813" s="47"/>
      <c r="SYT813" s="47"/>
      <c r="SYU813" s="47"/>
      <c r="SYV813" s="47"/>
      <c r="SYW813" s="47"/>
      <c r="SYX813" s="47"/>
      <c r="SYY813" s="47"/>
      <c r="SYZ813" s="47"/>
      <c r="SZA813" s="47"/>
      <c r="SZB813" s="47"/>
      <c r="SZC813" s="47"/>
      <c r="SZD813" s="47"/>
      <c r="SZE813" s="47"/>
      <c r="SZF813" s="47"/>
      <c r="SZG813" s="47"/>
      <c r="SZH813" s="47"/>
      <c r="SZI813" s="47"/>
      <c r="SZJ813" s="47"/>
      <c r="SZK813" s="47"/>
      <c r="SZL813" s="47"/>
      <c r="SZM813" s="47"/>
      <c r="SZN813" s="47"/>
      <c r="SZO813" s="47"/>
      <c r="SZP813" s="47"/>
      <c r="SZQ813" s="47"/>
      <c r="SZR813" s="47"/>
      <c r="SZS813" s="47"/>
      <c r="SZT813" s="47"/>
      <c r="SZU813" s="47"/>
      <c r="SZV813" s="47"/>
      <c r="SZW813" s="47"/>
      <c r="SZX813" s="47"/>
      <c r="SZY813" s="47"/>
      <c r="SZZ813" s="47"/>
      <c r="TAA813" s="47"/>
      <c r="TAB813" s="47"/>
      <c r="TAC813" s="47"/>
      <c r="TAD813" s="47"/>
      <c r="TAE813" s="47"/>
      <c r="TAF813" s="47"/>
      <c r="TAG813" s="47"/>
      <c r="TAH813" s="47"/>
      <c r="TAI813" s="47"/>
      <c r="TAJ813" s="47"/>
      <c r="TAK813" s="47"/>
      <c r="TAL813" s="47"/>
      <c r="TAM813" s="47"/>
      <c r="TAN813" s="47"/>
      <c r="TAO813" s="47"/>
      <c r="TAP813" s="47"/>
      <c r="TAQ813" s="47"/>
      <c r="TAR813" s="47"/>
      <c r="TAS813" s="47"/>
      <c r="TAT813" s="47"/>
      <c r="TAU813" s="47"/>
      <c r="TAV813" s="47"/>
      <c r="TAW813" s="47"/>
      <c r="TAX813" s="47"/>
      <c r="TAY813" s="47"/>
      <c r="TAZ813" s="47"/>
      <c r="TBA813" s="47"/>
      <c r="TBB813" s="47"/>
      <c r="TBC813" s="47"/>
      <c r="TBD813" s="47"/>
      <c r="TBE813" s="47"/>
      <c r="TBF813" s="47"/>
      <c r="TBG813" s="47"/>
      <c r="TBH813" s="47"/>
      <c r="TBI813" s="47"/>
      <c r="TBJ813" s="47"/>
      <c r="TBK813" s="47"/>
      <c r="TBL813" s="47"/>
      <c r="TBM813" s="47"/>
      <c r="TBN813" s="47"/>
      <c r="TBO813" s="47"/>
      <c r="TBP813" s="47"/>
      <c r="TBQ813" s="47"/>
      <c r="TBR813" s="47"/>
      <c r="TBS813" s="47"/>
      <c r="TBT813" s="47"/>
      <c r="TBU813" s="47"/>
      <c r="TBV813" s="47"/>
      <c r="TBW813" s="47"/>
      <c r="TBX813" s="47"/>
      <c r="TBY813" s="47"/>
      <c r="TBZ813" s="47"/>
      <c r="TCA813" s="47"/>
      <c r="TCB813" s="47"/>
      <c r="TCC813" s="47"/>
      <c r="TCD813" s="47"/>
      <c r="TCE813" s="47"/>
      <c r="TCF813" s="47"/>
      <c r="TCG813" s="47"/>
      <c r="TCH813" s="47"/>
      <c r="TCI813" s="47"/>
      <c r="TCJ813" s="47"/>
      <c r="TCK813" s="47"/>
      <c r="TCL813" s="47"/>
      <c r="TCM813" s="47"/>
      <c r="TCN813" s="47"/>
      <c r="TCO813" s="47"/>
      <c r="TCP813" s="47"/>
      <c r="TCQ813" s="47"/>
      <c r="TCR813" s="47"/>
      <c r="TCS813" s="47"/>
      <c r="TCT813" s="47"/>
      <c r="TCU813" s="47"/>
      <c r="TCV813" s="47"/>
      <c r="TCW813" s="47"/>
      <c r="TCX813" s="47"/>
      <c r="TCY813" s="47"/>
      <c r="TCZ813" s="47"/>
      <c r="TDA813" s="47"/>
      <c r="TDB813" s="47"/>
      <c r="TDC813" s="47"/>
      <c r="TDD813" s="47"/>
      <c r="TDE813" s="47"/>
      <c r="TDF813" s="47"/>
      <c r="TDG813" s="47"/>
      <c r="TDH813" s="47"/>
      <c r="TDI813" s="47"/>
      <c r="TDJ813" s="47"/>
      <c r="TDK813" s="47"/>
      <c r="TDL813" s="47"/>
      <c r="TDM813" s="47"/>
      <c r="TDN813" s="47"/>
      <c r="TDO813" s="47"/>
      <c r="TDP813" s="47"/>
      <c r="TDQ813" s="47"/>
      <c r="TDR813" s="47"/>
      <c r="TDS813" s="47"/>
      <c r="TDT813" s="47"/>
      <c r="TDU813" s="47"/>
      <c r="TDV813" s="47"/>
      <c r="TDW813" s="47"/>
      <c r="TDX813" s="47"/>
      <c r="TDY813" s="47"/>
      <c r="TDZ813" s="47"/>
      <c r="TEA813" s="47"/>
      <c r="TEB813" s="47"/>
      <c r="TEC813" s="47"/>
      <c r="TED813" s="47"/>
      <c r="TEE813" s="47"/>
      <c r="TEF813" s="47"/>
      <c r="TEG813" s="47"/>
      <c r="TEH813" s="47"/>
      <c r="TEI813" s="47"/>
      <c r="TEJ813" s="47"/>
      <c r="TEK813" s="47"/>
      <c r="TEL813" s="47"/>
      <c r="TEM813" s="47"/>
      <c r="TEN813" s="47"/>
      <c r="TEO813" s="47"/>
      <c r="TEP813" s="47"/>
      <c r="TEQ813" s="47"/>
      <c r="TER813" s="47"/>
      <c r="TES813" s="47"/>
      <c r="TET813" s="47"/>
      <c r="TEU813" s="47"/>
      <c r="TEV813" s="47"/>
      <c r="TEW813" s="47"/>
      <c r="TEX813" s="47"/>
      <c r="TEY813" s="47"/>
      <c r="TEZ813" s="47"/>
      <c r="TFA813" s="47"/>
      <c r="TFB813" s="47"/>
      <c r="TFC813" s="47"/>
      <c r="TFD813" s="47"/>
      <c r="TFE813" s="47"/>
      <c r="TFF813" s="47"/>
      <c r="TFG813" s="47"/>
      <c r="TFH813" s="47"/>
      <c r="TFI813" s="47"/>
      <c r="TFJ813" s="47"/>
      <c r="TFK813" s="47"/>
      <c r="TFL813" s="47"/>
      <c r="TFM813" s="47"/>
      <c r="TFN813" s="47"/>
      <c r="TFO813" s="47"/>
      <c r="TFP813" s="47"/>
      <c r="TFQ813" s="47"/>
      <c r="TFR813" s="47"/>
      <c r="TFS813" s="47"/>
      <c r="TFT813" s="47"/>
      <c r="TFU813" s="47"/>
      <c r="TFV813" s="47"/>
      <c r="TFW813" s="47"/>
      <c r="TFX813" s="47"/>
      <c r="TFY813" s="47"/>
      <c r="TFZ813" s="47"/>
      <c r="TGA813" s="47"/>
      <c r="TGB813" s="47"/>
      <c r="TGC813" s="47"/>
      <c r="TGD813" s="47"/>
      <c r="TGE813" s="47"/>
      <c r="TGF813" s="47"/>
      <c r="TGG813" s="47"/>
      <c r="TGH813" s="47"/>
      <c r="TGI813" s="47"/>
      <c r="TGJ813" s="47"/>
      <c r="TGK813" s="47"/>
      <c r="TGL813" s="47"/>
      <c r="TGM813" s="47"/>
      <c r="TGN813" s="47"/>
      <c r="TGO813" s="47"/>
      <c r="TGP813" s="47"/>
      <c r="TGQ813" s="47"/>
      <c r="TGR813" s="47"/>
      <c r="TGS813" s="47"/>
      <c r="TGT813" s="47"/>
      <c r="TGU813" s="47"/>
      <c r="TGV813" s="47"/>
      <c r="TGW813" s="47"/>
      <c r="TGX813" s="47"/>
      <c r="TGY813" s="47"/>
      <c r="TGZ813" s="47"/>
      <c r="THA813" s="47"/>
      <c r="THB813" s="47"/>
      <c r="THC813" s="47"/>
      <c r="THD813" s="47"/>
      <c r="THE813" s="47"/>
      <c r="THF813" s="47"/>
      <c r="THG813" s="47"/>
      <c r="THH813" s="47"/>
      <c r="THI813" s="47"/>
      <c r="THJ813" s="47"/>
      <c r="THK813" s="47"/>
      <c r="THL813" s="47"/>
      <c r="THM813" s="47"/>
      <c r="THN813" s="47"/>
      <c r="THO813" s="47"/>
      <c r="THP813" s="47"/>
      <c r="THQ813" s="47"/>
      <c r="THR813" s="47"/>
      <c r="THS813" s="47"/>
      <c r="THT813" s="47"/>
      <c r="THU813" s="47"/>
      <c r="THV813" s="47"/>
      <c r="THW813" s="47"/>
      <c r="THX813" s="47"/>
      <c r="THY813" s="47"/>
      <c r="THZ813" s="47"/>
      <c r="TIA813" s="47"/>
      <c r="TIB813" s="47"/>
      <c r="TIC813" s="47"/>
      <c r="TID813" s="47"/>
      <c r="TIE813" s="47"/>
      <c r="TIF813" s="47"/>
      <c r="TIG813" s="47"/>
      <c r="TIH813" s="47"/>
      <c r="TII813" s="47"/>
      <c r="TIJ813" s="47"/>
      <c r="TIK813" s="47"/>
      <c r="TIL813" s="47"/>
      <c r="TIM813" s="47"/>
      <c r="TIN813" s="47"/>
      <c r="TIO813" s="47"/>
      <c r="TIP813" s="47"/>
      <c r="TIQ813" s="47"/>
      <c r="TIR813" s="47"/>
      <c r="TIS813" s="47"/>
      <c r="TIT813" s="47"/>
      <c r="TIU813" s="47"/>
      <c r="TIV813" s="47"/>
      <c r="TIW813" s="47"/>
      <c r="TIX813" s="47"/>
      <c r="TIY813" s="47"/>
      <c r="TIZ813" s="47"/>
      <c r="TJA813" s="47"/>
      <c r="TJB813" s="47"/>
      <c r="TJC813" s="47"/>
      <c r="TJD813" s="47"/>
      <c r="TJE813" s="47"/>
      <c r="TJF813" s="47"/>
      <c r="TJG813" s="47"/>
      <c r="TJH813" s="47"/>
      <c r="TJI813" s="47"/>
      <c r="TJJ813" s="47"/>
      <c r="TJK813" s="47"/>
      <c r="TJL813" s="47"/>
      <c r="TJM813" s="47"/>
      <c r="TJN813" s="47"/>
      <c r="TJO813" s="47"/>
      <c r="TJP813" s="47"/>
      <c r="TJQ813" s="47"/>
      <c r="TJR813" s="47"/>
      <c r="TJS813" s="47"/>
      <c r="TJT813" s="47"/>
      <c r="TJU813" s="47"/>
      <c r="TJV813" s="47"/>
      <c r="TJW813" s="47"/>
      <c r="TJX813" s="47"/>
      <c r="TJY813" s="47"/>
      <c r="TJZ813" s="47"/>
      <c r="TKA813" s="47"/>
      <c r="TKB813" s="47"/>
      <c r="TKC813" s="47"/>
      <c r="TKD813" s="47"/>
      <c r="TKE813" s="47"/>
      <c r="TKF813" s="47"/>
      <c r="TKG813" s="47"/>
      <c r="TKH813" s="47"/>
      <c r="TKI813" s="47"/>
      <c r="TKJ813" s="47"/>
      <c r="TKK813" s="47"/>
      <c r="TKL813" s="47"/>
      <c r="TKM813" s="47"/>
      <c r="TKN813" s="47"/>
      <c r="TKO813" s="47"/>
      <c r="TKP813" s="47"/>
      <c r="TKQ813" s="47"/>
      <c r="TKR813" s="47"/>
      <c r="TKS813" s="47"/>
      <c r="TKT813" s="47"/>
      <c r="TKU813" s="47"/>
      <c r="TKV813" s="47"/>
      <c r="TKW813" s="47"/>
      <c r="TKX813" s="47"/>
      <c r="TKY813" s="47"/>
      <c r="TKZ813" s="47"/>
      <c r="TLA813" s="47"/>
      <c r="TLB813" s="47"/>
      <c r="TLC813" s="47"/>
      <c r="TLD813" s="47"/>
      <c r="TLE813" s="47"/>
      <c r="TLF813" s="47"/>
      <c r="TLG813" s="47"/>
      <c r="TLH813" s="47"/>
      <c r="TLI813" s="47"/>
      <c r="TLJ813" s="47"/>
      <c r="TLK813" s="47"/>
      <c r="TLL813" s="47"/>
      <c r="TLM813" s="47"/>
      <c r="TLN813" s="47"/>
      <c r="TLO813" s="47"/>
      <c r="TLP813" s="47"/>
      <c r="TLQ813" s="47"/>
      <c r="TLR813" s="47"/>
      <c r="TLS813" s="47"/>
      <c r="TLT813" s="47"/>
      <c r="TLU813" s="47"/>
      <c r="TLV813" s="47"/>
      <c r="TLW813" s="47"/>
      <c r="TLX813" s="47"/>
      <c r="TLY813" s="47"/>
      <c r="TLZ813" s="47"/>
      <c r="TMA813" s="47"/>
      <c r="TMB813" s="47"/>
      <c r="TMC813" s="47"/>
      <c r="TMD813" s="47"/>
      <c r="TME813" s="47"/>
      <c r="TMF813" s="47"/>
      <c r="TMG813" s="47"/>
      <c r="TMH813" s="47"/>
      <c r="TMI813" s="47"/>
      <c r="TMJ813" s="47"/>
      <c r="TMK813" s="47"/>
      <c r="TML813" s="47"/>
      <c r="TMM813" s="47"/>
      <c r="TMN813" s="47"/>
      <c r="TMO813" s="47"/>
      <c r="TMP813" s="47"/>
      <c r="TMQ813" s="47"/>
      <c r="TMR813" s="47"/>
      <c r="TMS813" s="47"/>
      <c r="TMT813" s="47"/>
      <c r="TMU813" s="47"/>
      <c r="TMV813" s="47"/>
      <c r="TMW813" s="47"/>
      <c r="TMX813" s="47"/>
      <c r="TMY813" s="47"/>
      <c r="TMZ813" s="47"/>
      <c r="TNA813" s="47"/>
      <c r="TNB813" s="47"/>
      <c r="TNC813" s="47"/>
      <c r="TND813" s="47"/>
      <c r="TNE813" s="47"/>
      <c r="TNF813" s="47"/>
      <c r="TNG813" s="47"/>
      <c r="TNH813" s="47"/>
      <c r="TNI813" s="47"/>
      <c r="TNJ813" s="47"/>
      <c r="TNK813" s="47"/>
      <c r="TNL813" s="47"/>
      <c r="TNM813" s="47"/>
      <c r="TNN813" s="47"/>
      <c r="TNO813" s="47"/>
      <c r="TNP813" s="47"/>
      <c r="TNQ813" s="47"/>
      <c r="TNR813" s="47"/>
      <c r="TNS813" s="47"/>
      <c r="TNT813" s="47"/>
      <c r="TNU813" s="47"/>
      <c r="TNV813" s="47"/>
      <c r="TNW813" s="47"/>
      <c r="TNX813" s="47"/>
      <c r="TNY813" s="47"/>
      <c r="TNZ813" s="47"/>
      <c r="TOA813" s="47"/>
      <c r="TOB813" s="47"/>
      <c r="TOC813" s="47"/>
      <c r="TOD813" s="47"/>
      <c r="TOE813" s="47"/>
      <c r="TOF813" s="47"/>
      <c r="TOG813" s="47"/>
      <c r="TOH813" s="47"/>
      <c r="TOI813" s="47"/>
      <c r="TOJ813" s="47"/>
      <c r="TOK813" s="47"/>
      <c r="TOL813" s="47"/>
      <c r="TOM813" s="47"/>
      <c r="TON813" s="47"/>
      <c r="TOO813" s="47"/>
      <c r="TOP813" s="47"/>
      <c r="TOQ813" s="47"/>
      <c r="TOR813" s="47"/>
      <c r="TOS813" s="47"/>
      <c r="TOT813" s="47"/>
      <c r="TOU813" s="47"/>
      <c r="TOV813" s="47"/>
      <c r="TOW813" s="47"/>
      <c r="TOX813" s="47"/>
      <c r="TOY813" s="47"/>
      <c r="TOZ813" s="47"/>
      <c r="TPA813" s="47"/>
      <c r="TPB813" s="47"/>
      <c r="TPC813" s="47"/>
      <c r="TPD813" s="47"/>
      <c r="TPE813" s="47"/>
      <c r="TPF813" s="47"/>
      <c r="TPG813" s="47"/>
      <c r="TPH813" s="47"/>
      <c r="TPI813" s="47"/>
      <c r="TPJ813" s="47"/>
      <c r="TPK813" s="47"/>
      <c r="TPL813" s="47"/>
      <c r="TPM813" s="47"/>
      <c r="TPN813" s="47"/>
      <c r="TPO813" s="47"/>
      <c r="TPP813" s="47"/>
      <c r="TPQ813" s="47"/>
      <c r="TPR813" s="47"/>
      <c r="TPS813" s="47"/>
      <c r="TPT813" s="47"/>
      <c r="TPU813" s="47"/>
      <c r="TPV813" s="47"/>
      <c r="TPW813" s="47"/>
      <c r="TPX813" s="47"/>
      <c r="TPY813" s="47"/>
      <c r="TPZ813" s="47"/>
      <c r="TQA813" s="47"/>
      <c r="TQB813" s="47"/>
      <c r="TQC813" s="47"/>
      <c r="TQD813" s="47"/>
      <c r="TQE813" s="47"/>
      <c r="TQF813" s="47"/>
      <c r="TQG813" s="47"/>
      <c r="TQH813" s="47"/>
      <c r="TQI813" s="47"/>
      <c r="TQJ813" s="47"/>
      <c r="TQK813" s="47"/>
      <c r="TQL813" s="47"/>
      <c r="TQM813" s="47"/>
      <c r="TQN813" s="47"/>
      <c r="TQO813" s="47"/>
      <c r="TQP813" s="47"/>
      <c r="TQQ813" s="47"/>
      <c r="TQR813" s="47"/>
      <c r="TQS813" s="47"/>
      <c r="TQT813" s="47"/>
      <c r="TQU813" s="47"/>
      <c r="TQV813" s="47"/>
      <c r="TQW813" s="47"/>
      <c r="TQX813" s="47"/>
      <c r="TQY813" s="47"/>
      <c r="TQZ813" s="47"/>
      <c r="TRA813" s="47"/>
      <c r="TRB813" s="47"/>
      <c r="TRC813" s="47"/>
      <c r="TRD813" s="47"/>
      <c r="TRE813" s="47"/>
      <c r="TRF813" s="47"/>
      <c r="TRG813" s="47"/>
      <c r="TRH813" s="47"/>
      <c r="TRI813" s="47"/>
      <c r="TRJ813" s="47"/>
      <c r="TRK813" s="47"/>
      <c r="TRL813" s="47"/>
      <c r="TRM813" s="47"/>
      <c r="TRN813" s="47"/>
      <c r="TRO813" s="47"/>
      <c r="TRP813" s="47"/>
      <c r="TRQ813" s="47"/>
      <c r="TRR813" s="47"/>
      <c r="TRS813" s="47"/>
      <c r="TRT813" s="47"/>
      <c r="TRU813" s="47"/>
      <c r="TRV813" s="47"/>
      <c r="TRW813" s="47"/>
      <c r="TRX813" s="47"/>
      <c r="TRY813" s="47"/>
      <c r="TRZ813" s="47"/>
      <c r="TSA813" s="47"/>
      <c r="TSB813" s="47"/>
      <c r="TSC813" s="47"/>
      <c r="TSD813" s="47"/>
      <c r="TSE813" s="47"/>
      <c r="TSF813" s="47"/>
      <c r="TSG813" s="47"/>
      <c r="TSH813" s="47"/>
      <c r="TSI813" s="47"/>
      <c r="TSJ813" s="47"/>
      <c r="TSK813" s="47"/>
      <c r="TSL813" s="47"/>
      <c r="TSM813" s="47"/>
      <c r="TSN813" s="47"/>
      <c r="TSO813" s="47"/>
      <c r="TSP813" s="47"/>
      <c r="TSQ813" s="47"/>
      <c r="TSR813" s="47"/>
      <c r="TSS813" s="47"/>
      <c r="TST813" s="47"/>
      <c r="TSU813" s="47"/>
      <c r="TSV813" s="47"/>
      <c r="TSW813" s="47"/>
      <c r="TSX813" s="47"/>
      <c r="TSY813" s="47"/>
      <c r="TSZ813" s="47"/>
      <c r="TTA813" s="47"/>
      <c r="TTB813" s="47"/>
      <c r="TTC813" s="47"/>
      <c r="TTD813" s="47"/>
      <c r="TTE813" s="47"/>
      <c r="TTF813" s="47"/>
      <c r="TTG813" s="47"/>
      <c r="TTH813" s="47"/>
      <c r="TTI813" s="47"/>
      <c r="TTJ813" s="47"/>
      <c r="TTK813" s="47"/>
      <c r="TTL813" s="47"/>
      <c r="TTM813" s="47"/>
      <c r="TTN813" s="47"/>
      <c r="TTO813" s="47"/>
      <c r="TTP813" s="47"/>
      <c r="TTQ813" s="47"/>
      <c r="TTR813" s="47"/>
      <c r="TTS813" s="47"/>
      <c r="TTT813" s="47"/>
      <c r="TTU813" s="47"/>
      <c r="TTV813" s="47"/>
      <c r="TTW813" s="47"/>
      <c r="TTX813" s="47"/>
      <c r="TTY813" s="47"/>
      <c r="TTZ813" s="47"/>
      <c r="TUA813" s="47"/>
      <c r="TUB813" s="47"/>
      <c r="TUC813" s="47"/>
      <c r="TUD813" s="47"/>
      <c r="TUE813" s="47"/>
      <c r="TUF813" s="47"/>
      <c r="TUG813" s="47"/>
      <c r="TUH813" s="47"/>
      <c r="TUI813" s="47"/>
      <c r="TUJ813" s="47"/>
      <c r="TUK813" s="47"/>
      <c r="TUL813" s="47"/>
      <c r="TUM813" s="47"/>
      <c r="TUN813" s="47"/>
      <c r="TUO813" s="47"/>
      <c r="TUP813" s="47"/>
      <c r="TUQ813" s="47"/>
      <c r="TUR813" s="47"/>
      <c r="TUS813" s="47"/>
      <c r="TUT813" s="47"/>
      <c r="TUU813" s="47"/>
      <c r="TUV813" s="47"/>
      <c r="TUW813" s="47"/>
      <c r="TUX813" s="47"/>
      <c r="TUY813" s="47"/>
      <c r="TUZ813" s="47"/>
      <c r="TVA813" s="47"/>
      <c r="TVB813" s="47"/>
      <c r="TVC813" s="47"/>
      <c r="TVD813" s="47"/>
      <c r="TVE813" s="47"/>
      <c r="TVF813" s="47"/>
      <c r="TVG813" s="47"/>
      <c r="TVH813" s="47"/>
      <c r="TVI813" s="47"/>
      <c r="TVJ813" s="47"/>
      <c r="TVK813" s="47"/>
      <c r="TVL813" s="47"/>
      <c r="TVM813" s="47"/>
      <c r="TVN813" s="47"/>
      <c r="TVO813" s="47"/>
      <c r="TVP813" s="47"/>
      <c r="TVQ813" s="47"/>
      <c r="TVR813" s="47"/>
      <c r="TVS813" s="47"/>
      <c r="TVT813" s="47"/>
      <c r="TVU813" s="47"/>
      <c r="TVV813" s="47"/>
      <c r="TVW813" s="47"/>
      <c r="TVX813" s="47"/>
      <c r="TVY813" s="47"/>
      <c r="TVZ813" s="47"/>
      <c r="TWA813" s="47"/>
      <c r="TWB813" s="47"/>
      <c r="TWC813" s="47"/>
      <c r="TWD813" s="47"/>
      <c r="TWE813" s="47"/>
      <c r="TWF813" s="47"/>
      <c r="TWG813" s="47"/>
      <c r="TWH813" s="47"/>
      <c r="TWI813" s="47"/>
      <c r="TWJ813" s="47"/>
      <c r="TWK813" s="47"/>
      <c r="TWL813" s="47"/>
      <c r="TWM813" s="47"/>
      <c r="TWN813" s="47"/>
      <c r="TWO813" s="47"/>
      <c r="TWP813" s="47"/>
      <c r="TWQ813" s="47"/>
      <c r="TWR813" s="47"/>
      <c r="TWS813" s="47"/>
      <c r="TWT813" s="47"/>
      <c r="TWU813" s="47"/>
      <c r="TWV813" s="47"/>
      <c r="TWW813" s="47"/>
      <c r="TWX813" s="47"/>
      <c r="TWY813" s="47"/>
      <c r="TWZ813" s="47"/>
      <c r="TXA813" s="47"/>
      <c r="TXB813" s="47"/>
      <c r="TXC813" s="47"/>
      <c r="TXD813" s="47"/>
      <c r="TXE813" s="47"/>
      <c r="TXF813" s="47"/>
      <c r="TXG813" s="47"/>
      <c r="TXH813" s="47"/>
      <c r="TXI813" s="47"/>
      <c r="TXJ813" s="47"/>
      <c r="TXK813" s="47"/>
      <c r="TXL813" s="47"/>
      <c r="TXM813" s="47"/>
      <c r="TXN813" s="47"/>
      <c r="TXO813" s="47"/>
      <c r="TXP813" s="47"/>
      <c r="TXQ813" s="47"/>
      <c r="TXR813" s="47"/>
      <c r="TXS813" s="47"/>
      <c r="TXT813" s="47"/>
      <c r="TXU813" s="47"/>
      <c r="TXV813" s="47"/>
      <c r="TXW813" s="47"/>
      <c r="TXX813" s="47"/>
      <c r="TXY813" s="47"/>
      <c r="TXZ813" s="47"/>
      <c r="TYA813" s="47"/>
      <c r="TYB813" s="47"/>
      <c r="TYC813" s="47"/>
      <c r="TYD813" s="47"/>
      <c r="TYE813" s="47"/>
      <c r="TYF813" s="47"/>
      <c r="TYG813" s="47"/>
      <c r="TYH813" s="47"/>
      <c r="TYI813" s="47"/>
      <c r="TYJ813" s="47"/>
      <c r="TYK813" s="47"/>
      <c r="TYL813" s="47"/>
      <c r="TYM813" s="47"/>
      <c r="TYN813" s="47"/>
      <c r="TYO813" s="47"/>
      <c r="TYP813" s="47"/>
      <c r="TYQ813" s="47"/>
      <c r="TYR813" s="47"/>
      <c r="TYS813" s="47"/>
      <c r="TYT813" s="47"/>
      <c r="TYU813" s="47"/>
      <c r="TYV813" s="47"/>
      <c r="TYW813" s="47"/>
      <c r="TYX813" s="47"/>
      <c r="TYY813" s="47"/>
      <c r="TYZ813" s="47"/>
      <c r="TZA813" s="47"/>
      <c r="TZB813" s="47"/>
      <c r="TZC813" s="47"/>
      <c r="TZD813" s="47"/>
      <c r="TZE813" s="47"/>
      <c r="TZF813" s="47"/>
      <c r="TZG813" s="47"/>
      <c r="TZH813" s="47"/>
      <c r="TZI813" s="47"/>
      <c r="TZJ813" s="47"/>
      <c r="TZK813" s="47"/>
      <c r="TZL813" s="47"/>
      <c r="TZM813" s="47"/>
      <c r="TZN813" s="47"/>
      <c r="TZO813" s="47"/>
      <c r="TZP813" s="47"/>
      <c r="TZQ813" s="47"/>
      <c r="TZR813" s="47"/>
      <c r="TZS813" s="47"/>
      <c r="TZT813" s="47"/>
      <c r="TZU813" s="47"/>
      <c r="TZV813" s="47"/>
      <c r="TZW813" s="47"/>
      <c r="TZX813" s="47"/>
      <c r="TZY813" s="47"/>
      <c r="TZZ813" s="47"/>
      <c r="UAA813" s="47"/>
      <c r="UAB813" s="47"/>
      <c r="UAC813" s="47"/>
      <c r="UAD813" s="47"/>
      <c r="UAE813" s="47"/>
      <c r="UAF813" s="47"/>
      <c r="UAG813" s="47"/>
      <c r="UAH813" s="47"/>
      <c r="UAI813" s="47"/>
      <c r="UAJ813" s="47"/>
      <c r="UAK813" s="47"/>
      <c r="UAL813" s="47"/>
      <c r="UAM813" s="47"/>
      <c r="UAN813" s="47"/>
      <c r="UAO813" s="47"/>
      <c r="UAP813" s="47"/>
      <c r="UAQ813" s="47"/>
      <c r="UAR813" s="47"/>
      <c r="UAS813" s="47"/>
      <c r="UAT813" s="47"/>
      <c r="UAU813" s="47"/>
      <c r="UAV813" s="47"/>
      <c r="UAW813" s="47"/>
      <c r="UAX813" s="47"/>
      <c r="UAY813" s="47"/>
      <c r="UAZ813" s="47"/>
      <c r="UBA813" s="47"/>
      <c r="UBB813" s="47"/>
      <c r="UBC813" s="47"/>
      <c r="UBD813" s="47"/>
      <c r="UBE813" s="47"/>
      <c r="UBF813" s="47"/>
      <c r="UBG813" s="47"/>
      <c r="UBH813" s="47"/>
      <c r="UBI813" s="47"/>
      <c r="UBJ813" s="47"/>
      <c r="UBK813" s="47"/>
      <c r="UBL813" s="47"/>
      <c r="UBM813" s="47"/>
      <c r="UBN813" s="47"/>
      <c r="UBO813" s="47"/>
      <c r="UBP813" s="47"/>
      <c r="UBQ813" s="47"/>
      <c r="UBR813" s="47"/>
      <c r="UBS813" s="47"/>
      <c r="UBT813" s="47"/>
      <c r="UBU813" s="47"/>
      <c r="UBV813" s="47"/>
      <c r="UBW813" s="47"/>
      <c r="UBX813" s="47"/>
      <c r="UBY813" s="47"/>
      <c r="UBZ813" s="47"/>
      <c r="UCA813" s="47"/>
      <c r="UCB813" s="47"/>
      <c r="UCC813" s="47"/>
      <c r="UCD813" s="47"/>
      <c r="UCE813" s="47"/>
      <c r="UCF813" s="47"/>
      <c r="UCG813" s="47"/>
      <c r="UCH813" s="47"/>
      <c r="UCI813" s="47"/>
      <c r="UCJ813" s="47"/>
      <c r="UCK813" s="47"/>
      <c r="UCL813" s="47"/>
      <c r="UCM813" s="47"/>
      <c r="UCN813" s="47"/>
      <c r="UCO813" s="47"/>
      <c r="UCP813" s="47"/>
      <c r="UCQ813" s="47"/>
      <c r="UCR813" s="47"/>
      <c r="UCS813" s="47"/>
      <c r="UCT813" s="47"/>
      <c r="UCU813" s="47"/>
      <c r="UCV813" s="47"/>
      <c r="UCW813" s="47"/>
      <c r="UCX813" s="47"/>
      <c r="UCY813" s="47"/>
      <c r="UCZ813" s="47"/>
      <c r="UDA813" s="47"/>
      <c r="UDB813" s="47"/>
      <c r="UDC813" s="47"/>
      <c r="UDD813" s="47"/>
      <c r="UDE813" s="47"/>
      <c r="UDF813" s="47"/>
      <c r="UDG813" s="47"/>
      <c r="UDH813" s="47"/>
      <c r="UDI813" s="47"/>
      <c r="UDJ813" s="47"/>
      <c r="UDK813" s="47"/>
      <c r="UDL813" s="47"/>
      <c r="UDM813" s="47"/>
      <c r="UDN813" s="47"/>
      <c r="UDO813" s="47"/>
      <c r="UDP813" s="47"/>
      <c r="UDQ813" s="47"/>
      <c r="UDR813" s="47"/>
      <c r="UDS813" s="47"/>
      <c r="UDT813" s="47"/>
      <c r="UDU813" s="47"/>
      <c r="UDV813" s="47"/>
      <c r="UDW813" s="47"/>
      <c r="UDX813" s="47"/>
      <c r="UDY813" s="47"/>
      <c r="UDZ813" s="47"/>
      <c r="UEA813" s="47"/>
      <c r="UEB813" s="47"/>
      <c r="UEC813" s="47"/>
      <c r="UED813" s="47"/>
      <c r="UEE813" s="47"/>
      <c r="UEF813" s="47"/>
      <c r="UEG813" s="47"/>
      <c r="UEH813" s="47"/>
      <c r="UEI813" s="47"/>
      <c r="UEJ813" s="47"/>
      <c r="UEK813" s="47"/>
      <c r="UEL813" s="47"/>
      <c r="UEM813" s="47"/>
      <c r="UEN813" s="47"/>
      <c r="UEO813" s="47"/>
      <c r="UEP813" s="47"/>
      <c r="UEQ813" s="47"/>
      <c r="UER813" s="47"/>
      <c r="UES813" s="47"/>
      <c r="UET813" s="47"/>
      <c r="UEU813" s="47"/>
      <c r="UEV813" s="47"/>
      <c r="UEW813" s="47"/>
      <c r="UEX813" s="47"/>
      <c r="UEY813" s="47"/>
      <c r="UEZ813" s="47"/>
      <c r="UFA813" s="47"/>
      <c r="UFB813" s="47"/>
      <c r="UFC813" s="47"/>
      <c r="UFD813" s="47"/>
      <c r="UFE813" s="47"/>
      <c r="UFF813" s="47"/>
      <c r="UFG813" s="47"/>
      <c r="UFH813" s="47"/>
      <c r="UFI813" s="47"/>
      <c r="UFJ813" s="47"/>
      <c r="UFK813" s="47"/>
      <c r="UFL813" s="47"/>
      <c r="UFM813" s="47"/>
      <c r="UFN813" s="47"/>
      <c r="UFO813" s="47"/>
      <c r="UFP813" s="47"/>
      <c r="UFQ813" s="47"/>
      <c r="UFR813" s="47"/>
      <c r="UFS813" s="47"/>
      <c r="UFT813" s="47"/>
      <c r="UFU813" s="47"/>
      <c r="UFV813" s="47"/>
      <c r="UFW813" s="47"/>
      <c r="UFX813" s="47"/>
      <c r="UFY813" s="47"/>
      <c r="UFZ813" s="47"/>
      <c r="UGA813" s="47"/>
      <c r="UGB813" s="47"/>
      <c r="UGC813" s="47"/>
      <c r="UGD813" s="47"/>
      <c r="UGE813" s="47"/>
      <c r="UGF813" s="47"/>
      <c r="UGG813" s="47"/>
      <c r="UGH813" s="47"/>
      <c r="UGI813" s="47"/>
      <c r="UGJ813" s="47"/>
      <c r="UGK813" s="47"/>
      <c r="UGL813" s="47"/>
      <c r="UGM813" s="47"/>
      <c r="UGN813" s="47"/>
      <c r="UGO813" s="47"/>
      <c r="UGP813" s="47"/>
      <c r="UGQ813" s="47"/>
      <c r="UGR813" s="47"/>
      <c r="UGS813" s="47"/>
      <c r="UGT813" s="47"/>
      <c r="UGU813" s="47"/>
      <c r="UGV813" s="47"/>
      <c r="UGW813" s="47"/>
      <c r="UGX813" s="47"/>
      <c r="UGY813" s="47"/>
      <c r="UGZ813" s="47"/>
      <c r="UHA813" s="47"/>
      <c r="UHB813" s="47"/>
      <c r="UHC813" s="47"/>
      <c r="UHD813" s="47"/>
      <c r="UHE813" s="47"/>
      <c r="UHF813" s="47"/>
      <c r="UHG813" s="47"/>
      <c r="UHH813" s="47"/>
      <c r="UHI813" s="47"/>
      <c r="UHJ813" s="47"/>
      <c r="UHK813" s="47"/>
      <c r="UHL813" s="47"/>
      <c r="UHM813" s="47"/>
      <c r="UHN813" s="47"/>
      <c r="UHO813" s="47"/>
      <c r="UHP813" s="47"/>
      <c r="UHQ813" s="47"/>
      <c r="UHR813" s="47"/>
      <c r="UHS813" s="47"/>
      <c r="UHT813" s="47"/>
      <c r="UHU813" s="47"/>
      <c r="UHV813" s="47"/>
      <c r="UHW813" s="47"/>
      <c r="UHX813" s="47"/>
      <c r="UHY813" s="47"/>
      <c r="UHZ813" s="47"/>
      <c r="UIA813" s="47"/>
      <c r="UIB813" s="47"/>
      <c r="UIC813" s="47"/>
      <c r="UID813" s="47"/>
      <c r="UIE813" s="47"/>
      <c r="UIF813" s="47"/>
      <c r="UIG813" s="47"/>
      <c r="UIH813" s="47"/>
      <c r="UII813" s="47"/>
      <c r="UIJ813" s="47"/>
      <c r="UIK813" s="47"/>
      <c r="UIL813" s="47"/>
      <c r="UIM813" s="47"/>
      <c r="UIN813" s="47"/>
      <c r="UIO813" s="47"/>
      <c r="UIP813" s="47"/>
      <c r="UIQ813" s="47"/>
      <c r="UIR813" s="47"/>
      <c r="UIS813" s="47"/>
      <c r="UIT813" s="47"/>
      <c r="UIU813" s="47"/>
      <c r="UIV813" s="47"/>
      <c r="UIW813" s="47"/>
      <c r="UIX813" s="47"/>
      <c r="UIY813" s="47"/>
      <c r="UIZ813" s="47"/>
      <c r="UJA813" s="47"/>
      <c r="UJB813" s="47"/>
      <c r="UJC813" s="47"/>
      <c r="UJD813" s="47"/>
      <c r="UJE813" s="47"/>
      <c r="UJF813" s="47"/>
      <c r="UJG813" s="47"/>
      <c r="UJH813" s="47"/>
      <c r="UJI813" s="47"/>
      <c r="UJJ813" s="47"/>
      <c r="UJK813" s="47"/>
      <c r="UJL813" s="47"/>
      <c r="UJM813" s="47"/>
      <c r="UJN813" s="47"/>
      <c r="UJO813" s="47"/>
      <c r="UJP813" s="47"/>
      <c r="UJQ813" s="47"/>
      <c r="UJR813" s="47"/>
      <c r="UJS813" s="47"/>
      <c r="UJT813" s="47"/>
      <c r="UJU813" s="47"/>
      <c r="UJV813" s="47"/>
      <c r="UJW813" s="47"/>
      <c r="UJX813" s="47"/>
      <c r="UJY813" s="47"/>
      <c r="UJZ813" s="47"/>
      <c r="UKA813" s="47"/>
      <c r="UKB813" s="47"/>
      <c r="UKC813" s="47"/>
      <c r="UKD813" s="47"/>
      <c r="UKE813" s="47"/>
      <c r="UKF813" s="47"/>
      <c r="UKG813" s="47"/>
      <c r="UKH813" s="47"/>
      <c r="UKI813" s="47"/>
      <c r="UKJ813" s="47"/>
      <c r="UKK813" s="47"/>
      <c r="UKL813" s="47"/>
      <c r="UKM813" s="47"/>
      <c r="UKN813" s="47"/>
      <c r="UKO813" s="47"/>
      <c r="UKP813" s="47"/>
      <c r="UKQ813" s="47"/>
      <c r="UKR813" s="47"/>
      <c r="UKS813" s="47"/>
      <c r="UKT813" s="47"/>
      <c r="UKU813" s="47"/>
      <c r="UKV813" s="47"/>
      <c r="UKW813" s="47"/>
      <c r="UKX813" s="47"/>
      <c r="UKY813" s="47"/>
      <c r="UKZ813" s="47"/>
      <c r="ULA813" s="47"/>
      <c r="ULB813" s="47"/>
      <c r="ULC813" s="47"/>
      <c r="ULD813" s="47"/>
      <c r="ULE813" s="47"/>
      <c r="ULF813" s="47"/>
      <c r="ULG813" s="47"/>
      <c r="ULH813" s="47"/>
      <c r="ULI813" s="47"/>
      <c r="ULJ813" s="47"/>
      <c r="ULK813" s="47"/>
      <c r="ULL813" s="47"/>
      <c r="ULM813" s="47"/>
      <c r="ULN813" s="47"/>
      <c r="ULO813" s="47"/>
      <c r="ULP813" s="47"/>
      <c r="ULQ813" s="47"/>
      <c r="ULR813" s="47"/>
      <c r="ULS813" s="47"/>
      <c r="ULT813" s="47"/>
      <c r="ULU813" s="47"/>
      <c r="ULV813" s="47"/>
      <c r="ULW813" s="47"/>
      <c r="ULX813" s="47"/>
      <c r="ULY813" s="47"/>
      <c r="ULZ813" s="47"/>
      <c r="UMA813" s="47"/>
      <c r="UMB813" s="47"/>
      <c r="UMC813" s="47"/>
      <c r="UMD813" s="47"/>
      <c r="UME813" s="47"/>
      <c r="UMF813" s="47"/>
      <c r="UMG813" s="47"/>
      <c r="UMH813" s="47"/>
      <c r="UMI813" s="47"/>
      <c r="UMJ813" s="47"/>
      <c r="UMK813" s="47"/>
      <c r="UML813" s="47"/>
      <c r="UMM813" s="47"/>
      <c r="UMN813" s="47"/>
      <c r="UMO813" s="47"/>
      <c r="UMP813" s="47"/>
      <c r="UMQ813" s="47"/>
      <c r="UMR813" s="47"/>
      <c r="UMS813" s="47"/>
      <c r="UMT813" s="47"/>
      <c r="UMU813" s="47"/>
      <c r="UMV813" s="47"/>
      <c r="UMW813" s="47"/>
      <c r="UMX813" s="47"/>
      <c r="UMY813" s="47"/>
      <c r="UMZ813" s="47"/>
      <c r="UNA813" s="47"/>
      <c r="UNB813" s="47"/>
      <c r="UNC813" s="47"/>
      <c r="UND813" s="47"/>
      <c r="UNE813" s="47"/>
      <c r="UNF813" s="47"/>
      <c r="UNG813" s="47"/>
      <c r="UNH813" s="47"/>
      <c r="UNI813" s="47"/>
      <c r="UNJ813" s="47"/>
      <c r="UNK813" s="47"/>
      <c r="UNL813" s="47"/>
      <c r="UNM813" s="47"/>
      <c r="UNN813" s="47"/>
      <c r="UNO813" s="47"/>
      <c r="UNP813" s="47"/>
      <c r="UNQ813" s="47"/>
      <c r="UNR813" s="47"/>
      <c r="UNS813" s="47"/>
      <c r="UNT813" s="47"/>
      <c r="UNU813" s="47"/>
      <c r="UNV813" s="47"/>
      <c r="UNW813" s="47"/>
      <c r="UNX813" s="47"/>
      <c r="UNY813" s="47"/>
      <c r="UNZ813" s="47"/>
      <c r="UOA813" s="47"/>
      <c r="UOB813" s="47"/>
      <c r="UOC813" s="47"/>
      <c r="UOD813" s="47"/>
      <c r="UOE813" s="47"/>
      <c r="UOF813" s="47"/>
      <c r="UOG813" s="47"/>
      <c r="UOH813" s="47"/>
      <c r="UOI813" s="47"/>
      <c r="UOJ813" s="47"/>
      <c r="UOK813" s="47"/>
      <c r="UOL813" s="47"/>
      <c r="UOM813" s="47"/>
      <c r="UON813" s="47"/>
      <c r="UOO813" s="47"/>
      <c r="UOP813" s="47"/>
      <c r="UOQ813" s="47"/>
      <c r="UOR813" s="47"/>
      <c r="UOS813" s="47"/>
      <c r="UOT813" s="47"/>
      <c r="UOU813" s="47"/>
      <c r="UOV813" s="47"/>
      <c r="UOW813" s="47"/>
      <c r="UOX813" s="47"/>
      <c r="UOY813" s="47"/>
      <c r="UOZ813" s="47"/>
      <c r="UPA813" s="47"/>
      <c r="UPB813" s="47"/>
      <c r="UPC813" s="47"/>
      <c r="UPD813" s="47"/>
      <c r="UPE813" s="47"/>
      <c r="UPF813" s="47"/>
      <c r="UPG813" s="47"/>
      <c r="UPH813" s="47"/>
      <c r="UPI813" s="47"/>
      <c r="UPJ813" s="47"/>
      <c r="UPK813" s="47"/>
      <c r="UPL813" s="47"/>
      <c r="UPM813" s="47"/>
      <c r="UPN813" s="47"/>
      <c r="UPO813" s="47"/>
      <c r="UPP813" s="47"/>
      <c r="UPQ813" s="47"/>
      <c r="UPR813" s="47"/>
      <c r="UPS813" s="47"/>
      <c r="UPT813" s="47"/>
      <c r="UPU813" s="47"/>
      <c r="UPV813" s="47"/>
      <c r="UPW813" s="47"/>
      <c r="UPX813" s="47"/>
      <c r="UPY813" s="47"/>
      <c r="UPZ813" s="47"/>
      <c r="UQA813" s="47"/>
      <c r="UQB813" s="47"/>
      <c r="UQC813" s="47"/>
      <c r="UQD813" s="47"/>
      <c r="UQE813" s="47"/>
      <c r="UQF813" s="47"/>
      <c r="UQG813" s="47"/>
      <c r="UQH813" s="47"/>
      <c r="UQI813" s="47"/>
      <c r="UQJ813" s="47"/>
      <c r="UQK813" s="47"/>
      <c r="UQL813" s="47"/>
      <c r="UQM813" s="47"/>
      <c r="UQN813" s="47"/>
      <c r="UQO813" s="47"/>
      <c r="UQP813" s="47"/>
      <c r="UQQ813" s="47"/>
      <c r="UQR813" s="47"/>
      <c r="UQS813" s="47"/>
      <c r="UQT813" s="47"/>
      <c r="UQU813" s="47"/>
      <c r="UQV813" s="47"/>
      <c r="UQW813" s="47"/>
      <c r="UQX813" s="47"/>
      <c r="UQY813" s="47"/>
      <c r="UQZ813" s="47"/>
      <c r="URA813" s="47"/>
      <c r="URB813" s="47"/>
      <c r="URC813" s="47"/>
      <c r="URD813" s="47"/>
      <c r="URE813" s="47"/>
      <c r="URF813" s="47"/>
      <c r="URG813" s="47"/>
      <c r="URH813" s="47"/>
      <c r="URI813" s="47"/>
      <c r="URJ813" s="47"/>
      <c r="URK813" s="47"/>
      <c r="URL813" s="47"/>
      <c r="URM813" s="47"/>
      <c r="URN813" s="47"/>
      <c r="URO813" s="47"/>
      <c r="URP813" s="47"/>
      <c r="URQ813" s="47"/>
      <c r="URR813" s="47"/>
      <c r="URS813" s="47"/>
      <c r="URT813" s="47"/>
      <c r="URU813" s="47"/>
      <c r="URV813" s="47"/>
      <c r="URW813" s="47"/>
      <c r="URX813" s="47"/>
      <c r="URY813" s="47"/>
      <c r="URZ813" s="47"/>
      <c r="USA813" s="47"/>
      <c r="USB813" s="47"/>
      <c r="USC813" s="47"/>
      <c r="USD813" s="47"/>
      <c r="USE813" s="47"/>
      <c r="USF813" s="47"/>
      <c r="USG813" s="47"/>
      <c r="USH813" s="47"/>
      <c r="USI813" s="47"/>
      <c r="USJ813" s="47"/>
      <c r="USK813" s="47"/>
      <c r="USL813" s="47"/>
      <c r="USM813" s="47"/>
      <c r="USN813" s="47"/>
      <c r="USO813" s="47"/>
      <c r="USP813" s="47"/>
      <c r="USQ813" s="47"/>
      <c r="USR813" s="47"/>
      <c r="USS813" s="47"/>
      <c r="UST813" s="47"/>
      <c r="USU813" s="47"/>
      <c r="USV813" s="47"/>
      <c r="USW813" s="47"/>
      <c r="USX813" s="47"/>
      <c r="USY813" s="47"/>
      <c r="USZ813" s="47"/>
      <c r="UTA813" s="47"/>
      <c r="UTB813" s="47"/>
      <c r="UTC813" s="47"/>
      <c r="UTD813" s="47"/>
      <c r="UTE813" s="47"/>
      <c r="UTF813" s="47"/>
      <c r="UTG813" s="47"/>
      <c r="UTH813" s="47"/>
      <c r="UTI813" s="47"/>
      <c r="UTJ813" s="47"/>
      <c r="UTK813" s="47"/>
      <c r="UTL813" s="47"/>
      <c r="UTM813" s="47"/>
      <c r="UTN813" s="47"/>
      <c r="UTO813" s="47"/>
      <c r="UTP813" s="47"/>
      <c r="UTQ813" s="47"/>
      <c r="UTR813" s="47"/>
      <c r="UTS813" s="47"/>
      <c r="UTT813" s="47"/>
      <c r="UTU813" s="47"/>
      <c r="UTV813" s="47"/>
      <c r="UTW813" s="47"/>
      <c r="UTX813" s="47"/>
      <c r="UTY813" s="47"/>
      <c r="UTZ813" s="47"/>
      <c r="UUA813" s="47"/>
      <c r="UUB813" s="47"/>
      <c r="UUC813" s="47"/>
      <c r="UUD813" s="47"/>
      <c r="UUE813" s="47"/>
      <c r="UUF813" s="47"/>
      <c r="UUG813" s="47"/>
      <c r="UUH813" s="47"/>
      <c r="UUI813" s="47"/>
      <c r="UUJ813" s="47"/>
      <c r="UUK813" s="47"/>
      <c r="UUL813" s="47"/>
      <c r="UUM813" s="47"/>
      <c r="UUN813" s="47"/>
      <c r="UUO813" s="47"/>
      <c r="UUP813" s="47"/>
      <c r="UUQ813" s="47"/>
      <c r="UUR813" s="47"/>
      <c r="UUS813" s="47"/>
      <c r="UUT813" s="47"/>
      <c r="UUU813" s="47"/>
      <c r="UUV813" s="47"/>
      <c r="UUW813" s="47"/>
      <c r="UUX813" s="47"/>
      <c r="UUY813" s="47"/>
      <c r="UUZ813" s="47"/>
      <c r="UVA813" s="47"/>
      <c r="UVB813" s="47"/>
      <c r="UVC813" s="47"/>
      <c r="UVD813" s="47"/>
      <c r="UVE813" s="47"/>
      <c r="UVF813" s="47"/>
      <c r="UVG813" s="47"/>
      <c r="UVH813" s="47"/>
      <c r="UVI813" s="47"/>
      <c r="UVJ813" s="47"/>
      <c r="UVK813" s="47"/>
      <c r="UVL813" s="47"/>
      <c r="UVM813" s="47"/>
      <c r="UVN813" s="47"/>
      <c r="UVO813" s="47"/>
      <c r="UVP813" s="47"/>
      <c r="UVQ813" s="47"/>
      <c r="UVR813" s="47"/>
      <c r="UVS813" s="47"/>
      <c r="UVT813" s="47"/>
      <c r="UVU813" s="47"/>
      <c r="UVV813" s="47"/>
      <c r="UVW813" s="47"/>
      <c r="UVX813" s="47"/>
      <c r="UVY813" s="47"/>
      <c r="UVZ813" s="47"/>
      <c r="UWA813" s="47"/>
      <c r="UWB813" s="47"/>
      <c r="UWC813" s="47"/>
      <c r="UWD813" s="47"/>
      <c r="UWE813" s="47"/>
      <c r="UWF813" s="47"/>
      <c r="UWG813" s="47"/>
      <c r="UWH813" s="47"/>
      <c r="UWI813" s="47"/>
      <c r="UWJ813" s="47"/>
      <c r="UWK813" s="47"/>
      <c r="UWL813" s="47"/>
      <c r="UWM813" s="47"/>
      <c r="UWN813" s="47"/>
      <c r="UWO813" s="47"/>
      <c r="UWP813" s="47"/>
      <c r="UWQ813" s="47"/>
      <c r="UWR813" s="47"/>
      <c r="UWS813" s="47"/>
      <c r="UWT813" s="47"/>
      <c r="UWU813" s="47"/>
      <c r="UWV813" s="47"/>
      <c r="UWW813" s="47"/>
      <c r="UWX813" s="47"/>
      <c r="UWY813" s="47"/>
      <c r="UWZ813" s="47"/>
      <c r="UXA813" s="47"/>
      <c r="UXB813" s="47"/>
      <c r="UXC813" s="47"/>
      <c r="UXD813" s="47"/>
      <c r="UXE813" s="47"/>
      <c r="UXF813" s="47"/>
      <c r="UXG813" s="47"/>
      <c r="UXH813" s="47"/>
      <c r="UXI813" s="47"/>
      <c r="UXJ813" s="47"/>
      <c r="UXK813" s="47"/>
      <c r="UXL813" s="47"/>
      <c r="UXM813" s="47"/>
      <c r="UXN813" s="47"/>
      <c r="UXO813" s="47"/>
      <c r="UXP813" s="47"/>
      <c r="UXQ813" s="47"/>
      <c r="UXR813" s="47"/>
      <c r="UXS813" s="47"/>
      <c r="UXT813" s="47"/>
      <c r="UXU813" s="47"/>
      <c r="UXV813" s="47"/>
      <c r="UXW813" s="47"/>
      <c r="UXX813" s="47"/>
      <c r="UXY813" s="47"/>
      <c r="UXZ813" s="47"/>
      <c r="UYA813" s="47"/>
      <c r="UYB813" s="47"/>
      <c r="UYC813" s="47"/>
      <c r="UYD813" s="47"/>
      <c r="UYE813" s="47"/>
      <c r="UYF813" s="47"/>
      <c r="UYG813" s="47"/>
      <c r="UYH813" s="47"/>
      <c r="UYI813" s="47"/>
      <c r="UYJ813" s="47"/>
      <c r="UYK813" s="47"/>
      <c r="UYL813" s="47"/>
      <c r="UYM813" s="47"/>
      <c r="UYN813" s="47"/>
      <c r="UYO813" s="47"/>
      <c r="UYP813" s="47"/>
      <c r="UYQ813" s="47"/>
      <c r="UYR813" s="47"/>
      <c r="UYS813" s="47"/>
      <c r="UYT813" s="47"/>
      <c r="UYU813" s="47"/>
      <c r="UYV813" s="47"/>
      <c r="UYW813" s="47"/>
      <c r="UYX813" s="47"/>
      <c r="UYY813" s="47"/>
      <c r="UYZ813" s="47"/>
      <c r="UZA813" s="47"/>
      <c r="UZB813" s="47"/>
      <c r="UZC813" s="47"/>
      <c r="UZD813" s="47"/>
      <c r="UZE813" s="47"/>
      <c r="UZF813" s="47"/>
      <c r="UZG813" s="47"/>
      <c r="UZH813" s="47"/>
      <c r="UZI813" s="47"/>
      <c r="UZJ813" s="47"/>
      <c r="UZK813" s="47"/>
      <c r="UZL813" s="47"/>
      <c r="UZM813" s="47"/>
      <c r="UZN813" s="47"/>
      <c r="UZO813" s="47"/>
      <c r="UZP813" s="47"/>
      <c r="UZQ813" s="47"/>
      <c r="UZR813" s="47"/>
      <c r="UZS813" s="47"/>
      <c r="UZT813" s="47"/>
      <c r="UZU813" s="47"/>
      <c r="UZV813" s="47"/>
      <c r="UZW813" s="47"/>
      <c r="UZX813" s="47"/>
      <c r="UZY813" s="47"/>
      <c r="UZZ813" s="47"/>
      <c r="VAA813" s="47"/>
      <c r="VAB813" s="47"/>
      <c r="VAC813" s="47"/>
      <c r="VAD813" s="47"/>
      <c r="VAE813" s="47"/>
      <c r="VAF813" s="47"/>
      <c r="VAG813" s="47"/>
      <c r="VAH813" s="47"/>
      <c r="VAI813" s="47"/>
      <c r="VAJ813" s="47"/>
      <c r="VAK813" s="47"/>
      <c r="VAL813" s="47"/>
      <c r="VAM813" s="47"/>
      <c r="VAN813" s="47"/>
      <c r="VAO813" s="47"/>
      <c r="VAP813" s="47"/>
      <c r="VAQ813" s="47"/>
      <c r="VAR813" s="47"/>
      <c r="VAS813" s="47"/>
      <c r="VAT813" s="47"/>
      <c r="VAU813" s="47"/>
      <c r="VAV813" s="47"/>
      <c r="VAW813" s="47"/>
      <c r="VAX813" s="47"/>
      <c r="VAY813" s="47"/>
      <c r="VAZ813" s="47"/>
      <c r="VBA813" s="47"/>
      <c r="VBB813" s="47"/>
      <c r="VBC813" s="47"/>
      <c r="VBD813" s="47"/>
      <c r="VBE813" s="47"/>
      <c r="VBF813" s="47"/>
      <c r="VBG813" s="47"/>
      <c r="VBH813" s="47"/>
      <c r="VBI813" s="47"/>
      <c r="VBJ813" s="47"/>
      <c r="VBK813" s="47"/>
      <c r="VBL813" s="47"/>
      <c r="VBM813" s="47"/>
      <c r="VBN813" s="47"/>
      <c r="VBO813" s="47"/>
      <c r="VBP813" s="47"/>
      <c r="VBQ813" s="47"/>
      <c r="VBR813" s="47"/>
      <c r="VBS813" s="47"/>
      <c r="VBT813" s="47"/>
      <c r="VBU813" s="47"/>
      <c r="VBV813" s="47"/>
      <c r="VBW813" s="47"/>
      <c r="VBX813" s="47"/>
      <c r="VBY813" s="47"/>
      <c r="VBZ813" s="47"/>
      <c r="VCA813" s="47"/>
      <c r="VCB813" s="47"/>
      <c r="VCC813" s="47"/>
      <c r="VCD813" s="47"/>
      <c r="VCE813" s="47"/>
      <c r="VCF813" s="47"/>
      <c r="VCG813" s="47"/>
      <c r="VCH813" s="47"/>
      <c r="VCI813" s="47"/>
      <c r="VCJ813" s="47"/>
      <c r="VCK813" s="47"/>
      <c r="VCL813" s="47"/>
      <c r="VCM813" s="47"/>
      <c r="VCN813" s="47"/>
      <c r="VCO813" s="47"/>
      <c r="VCP813" s="47"/>
      <c r="VCQ813" s="47"/>
      <c r="VCR813" s="47"/>
      <c r="VCS813" s="47"/>
      <c r="VCT813" s="47"/>
      <c r="VCU813" s="47"/>
      <c r="VCV813" s="47"/>
      <c r="VCW813" s="47"/>
      <c r="VCX813" s="47"/>
      <c r="VCY813" s="47"/>
      <c r="VCZ813" s="47"/>
      <c r="VDA813" s="47"/>
      <c r="VDB813" s="47"/>
      <c r="VDC813" s="47"/>
      <c r="VDD813" s="47"/>
      <c r="VDE813" s="47"/>
      <c r="VDF813" s="47"/>
      <c r="VDG813" s="47"/>
      <c r="VDH813" s="47"/>
      <c r="VDI813" s="47"/>
      <c r="VDJ813" s="47"/>
      <c r="VDK813" s="47"/>
      <c r="VDL813" s="47"/>
      <c r="VDM813" s="47"/>
      <c r="VDN813" s="47"/>
      <c r="VDO813" s="47"/>
      <c r="VDP813" s="47"/>
      <c r="VDQ813" s="47"/>
      <c r="VDR813" s="47"/>
      <c r="VDS813" s="47"/>
      <c r="VDT813" s="47"/>
      <c r="VDU813" s="47"/>
      <c r="VDV813" s="47"/>
      <c r="VDW813" s="47"/>
      <c r="VDX813" s="47"/>
      <c r="VDY813" s="47"/>
      <c r="VDZ813" s="47"/>
      <c r="VEA813" s="47"/>
      <c r="VEB813" s="47"/>
      <c r="VEC813" s="47"/>
      <c r="VED813" s="47"/>
      <c r="VEE813" s="47"/>
      <c r="VEF813" s="47"/>
      <c r="VEG813" s="47"/>
      <c r="VEH813" s="47"/>
      <c r="VEI813" s="47"/>
      <c r="VEJ813" s="47"/>
      <c r="VEK813" s="47"/>
      <c r="VEL813" s="47"/>
      <c r="VEM813" s="47"/>
      <c r="VEN813" s="47"/>
      <c r="VEO813" s="47"/>
      <c r="VEP813" s="47"/>
      <c r="VEQ813" s="47"/>
      <c r="VER813" s="47"/>
      <c r="VES813" s="47"/>
      <c r="VET813" s="47"/>
      <c r="VEU813" s="47"/>
      <c r="VEV813" s="47"/>
      <c r="VEW813" s="47"/>
      <c r="VEX813" s="47"/>
      <c r="VEY813" s="47"/>
      <c r="VEZ813" s="47"/>
      <c r="VFA813" s="47"/>
      <c r="VFB813" s="47"/>
      <c r="VFC813" s="47"/>
      <c r="VFD813" s="47"/>
      <c r="VFE813" s="47"/>
      <c r="VFF813" s="47"/>
      <c r="VFG813" s="47"/>
      <c r="VFH813" s="47"/>
      <c r="VFI813" s="47"/>
      <c r="VFJ813" s="47"/>
      <c r="VFK813" s="47"/>
      <c r="VFL813" s="47"/>
      <c r="VFM813" s="47"/>
      <c r="VFN813" s="47"/>
      <c r="VFO813" s="47"/>
      <c r="VFP813" s="47"/>
      <c r="VFQ813" s="47"/>
      <c r="VFR813" s="47"/>
      <c r="VFS813" s="47"/>
      <c r="VFT813" s="47"/>
      <c r="VFU813" s="47"/>
      <c r="VFV813" s="47"/>
      <c r="VFW813" s="47"/>
      <c r="VFX813" s="47"/>
      <c r="VFY813" s="47"/>
      <c r="VFZ813" s="47"/>
      <c r="VGA813" s="47"/>
      <c r="VGB813" s="47"/>
      <c r="VGC813" s="47"/>
      <c r="VGD813" s="47"/>
      <c r="VGE813" s="47"/>
      <c r="VGF813" s="47"/>
      <c r="VGG813" s="47"/>
      <c r="VGH813" s="47"/>
      <c r="VGI813" s="47"/>
      <c r="VGJ813" s="47"/>
      <c r="VGK813" s="47"/>
      <c r="VGL813" s="47"/>
      <c r="VGM813" s="47"/>
      <c r="VGN813" s="47"/>
      <c r="VGO813" s="47"/>
      <c r="VGP813" s="47"/>
      <c r="VGQ813" s="47"/>
      <c r="VGR813" s="47"/>
      <c r="VGS813" s="47"/>
      <c r="VGT813" s="47"/>
      <c r="VGU813" s="47"/>
      <c r="VGV813" s="47"/>
      <c r="VGW813" s="47"/>
      <c r="VGX813" s="47"/>
      <c r="VGY813" s="47"/>
      <c r="VGZ813" s="47"/>
      <c r="VHA813" s="47"/>
      <c r="VHB813" s="47"/>
      <c r="VHC813" s="47"/>
      <c r="VHD813" s="47"/>
      <c r="VHE813" s="47"/>
      <c r="VHF813" s="47"/>
      <c r="VHG813" s="47"/>
      <c r="VHH813" s="47"/>
      <c r="VHI813" s="47"/>
      <c r="VHJ813" s="47"/>
      <c r="VHK813" s="47"/>
      <c r="VHL813" s="47"/>
      <c r="VHM813" s="47"/>
      <c r="VHN813" s="47"/>
      <c r="VHO813" s="47"/>
      <c r="VHP813" s="47"/>
      <c r="VHQ813" s="47"/>
      <c r="VHR813" s="47"/>
      <c r="VHS813" s="47"/>
      <c r="VHT813" s="47"/>
      <c r="VHU813" s="47"/>
      <c r="VHV813" s="47"/>
      <c r="VHW813" s="47"/>
      <c r="VHX813" s="47"/>
      <c r="VHY813" s="47"/>
      <c r="VHZ813" s="47"/>
      <c r="VIA813" s="47"/>
      <c r="VIB813" s="47"/>
      <c r="VIC813" s="47"/>
      <c r="VID813" s="47"/>
      <c r="VIE813" s="47"/>
      <c r="VIF813" s="47"/>
      <c r="VIG813" s="47"/>
      <c r="VIH813" s="47"/>
      <c r="VII813" s="47"/>
      <c r="VIJ813" s="47"/>
      <c r="VIK813" s="47"/>
      <c r="VIL813" s="47"/>
      <c r="VIM813" s="47"/>
      <c r="VIN813" s="47"/>
      <c r="VIO813" s="47"/>
      <c r="VIP813" s="47"/>
      <c r="VIQ813" s="47"/>
      <c r="VIR813" s="47"/>
      <c r="VIS813" s="47"/>
      <c r="VIT813" s="47"/>
      <c r="VIU813" s="47"/>
      <c r="VIV813" s="47"/>
      <c r="VIW813" s="47"/>
      <c r="VIX813" s="47"/>
      <c r="VIY813" s="47"/>
      <c r="VIZ813" s="47"/>
      <c r="VJA813" s="47"/>
      <c r="VJB813" s="47"/>
      <c r="VJC813" s="47"/>
      <c r="VJD813" s="47"/>
      <c r="VJE813" s="47"/>
      <c r="VJF813" s="47"/>
      <c r="VJG813" s="47"/>
      <c r="VJH813" s="47"/>
      <c r="VJI813" s="47"/>
      <c r="VJJ813" s="47"/>
      <c r="VJK813" s="47"/>
      <c r="VJL813" s="47"/>
      <c r="VJM813" s="47"/>
      <c r="VJN813" s="47"/>
      <c r="VJO813" s="47"/>
      <c r="VJP813" s="47"/>
      <c r="VJQ813" s="47"/>
      <c r="VJR813" s="47"/>
      <c r="VJS813" s="47"/>
      <c r="VJT813" s="47"/>
      <c r="VJU813" s="47"/>
      <c r="VJV813" s="47"/>
      <c r="VJW813" s="47"/>
      <c r="VJX813" s="47"/>
      <c r="VJY813" s="47"/>
      <c r="VJZ813" s="47"/>
      <c r="VKA813" s="47"/>
      <c r="VKB813" s="47"/>
      <c r="VKC813" s="47"/>
      <c r="VKD813" s="47"/>
      <c r="VKE813" s="47"/>
      <c r="VKF813" s="47"/>
      <c r="VKG813" s="47"/>
      <c r="VKH813" s="47"/>
      <c r="VKI813" s="47"/>
      <c r="VKJ813" s="47"/>
      <c r="VKK813" s="47"/>
      <c r="VKL813" s="47"/>
      <c r="VKM813" s="47"/>
      <c r="VKN813" s="47"/>
      <c r="VKO813" s="47"/>
      <c r="VKP813" s="47"/>
      <c r="VKQ813" s="47"/>
      <c r="VKR813" s="47"/>
      <c r="VKS813" s="47"/>
      <c r="VKT813" s="47"/>
      <c r="VKU813" s="47"/>
      <c r="VKV813" s="47"/>
      <c r="VKW813" s="47"/>
      <c r="VKX813" s="47"/>
      <c r="VKY813" s="47"/>
      <c r="VKZ813" s="47"/>
      <c r="VLA813" s="47"/>
      <c r="VLB813" s="47"/>
      <c r="VLC813" s="47"/>
      <c r="VLD813" s="47"/>
      <c r="VLE813" s="47"/>
      <c r="VLF813" s="47"/>
      <c r="VLG813" s="47"/>
      <c r="VLH813" s="47"/>
      <c r="VLI813" s="47"/>
      <c r="VLJ813" s="47"/>
      <c r="VLK813" s="47"/>
      <c r="VLL813" s="47"/>
      <c r="VLM813" s="47"/>
      <c r="VLN813" s="47"/>
      <c r="VLO813" s="47"/>
      <c r="VLP813" s="47"/>
      <c r="VLQ813" s="47"/>
      <c r="VLR813" s="47"/>
      <c r="VLS813" s="47"/>
      <c r="VLT813" s="47"/>
      <c r="VLU813" s="47"/>
      <c r="VLV813" s="47"/>
      <c r="VLW813" s="47"/>
      <c r="VLX813" s="47"/>
      <c r="VLY813" s="47"/>
      <c r="VLZ813" s="47"/>
      <c r="VMA813" s="47"/>
      <c r="VMB813" s="47"/>
      <c r="VMC813" s="47"/>
      <c r="VMD813" s="47"/>
      <c r="VME813" s="47"/>
      <c r="VMF813" s="47"/>
      <c r="VMG813" s="47"/>
      <c r="VMH813" s="47"/>
      <c r="VMI813" s="47"/>
      <c r="VMJ813" s="47"/>
      <c r="VMK813" s="47"/>
      <c r="VML813" s="47"/>
      <c r="VMM813" s="47"/>
      <c r="VMN813" s="47"/>
      <c r="VMO813" s="47"/>
      <c r="VMP813" s="47"/>
      <c r="VMQ813" s="47"/>
      <c r="VMR813" s="47"/>
      <c r="VMS813" s="47"/>
      <c r="VMT813" s="47"/>
      <c r="VMU813" s="47"/>
      <c r="VMV813" s="47"/>
      <c r="VMW813" s="47"/>
      <c r="VMX813" s="47"/>
      <c r="VMY813" s="47"/>
      <c r="VMZ813" s="47"/>
      <c r="VNA813" s="47"/>
      <c r="VNB813" s="47"/>
      <c r="VNC813" s="47"/>
      <c r="VND813" s="47"/>
      <c r="VNE813" s="47"/>
      <c r="VNF813" s="47"/>
      <c r="VNG813" s="47"/>
      <c r="VNH813" s="47"/>
      <c r="VNI813" s="47"/>
      <c r="VNJ813" s="47"/>
      <c r="VNK813" s="47"/>
      <c r="VNL813" s="47"/>
      <c r="VNM813" s="47"/>
      <c r="VNN813" s="47"/>
      <c r="VNO813" s="47"/>
      <c r="VNP813" s="47"/>
      <c r="VNQ813" s="47"/>
      <c r="VNR813" s="47"/>
      <c r="VNS813" s="47"/>
      <c r="VNT813" s="47"/>
      <c r="VNU813" s="47"/>
      <c r="VNV813" s="47"/>
      <c r="VNW813" s="47"/>
      <c r="VNX813" s="47"/>
      <c r="VNY813" s="47"/>
      <c r="VNZ813" s="47"/>
      <c r="VOA813" s="47"/>
      <c r="VOB813" s="47"/>
      <c r="VOC813" s="47"/>
      <c r="VOD813" s="47"/>
      <c r="VOE813" s="47"/>
      <c r="VOF813" s="47"/>
      <c r="VOG813" s="47"/>
      <c r="VOH813" s="47"/>
      <c r="VOI813" s="47"/>
      <c r="VOJ813" s="47"/>
      <c r="VOK813" s="47"/>
      <c r="VOL813" s="47"/>
      <c r="VOM813" s="47"/>
      <c r="VON813" s="47"/>
      <c r="VOO813" s="47"/>
      <c r="VOP813" s="47"/>
      <c r="VOQ813" s="47"/>
      <c r="VOR813" s="47"/>
      <c r="VOS813" s="47"/>
      <c r="VOT813" s="47"/>
      <c r="VOU813" s="47"/>
      <c r="VOV813" s="47"/>
      <c r="VOW813" s="47"/>
      <c r="VOX813" s="47"/>
      <c r="VOY813" s="47"/>
      <c r="VOZ813" s="47"/>
      <c r="VPA813" s="47"/>
      <c r="VPB813" s="47"/>
      <c r="VPC813" s="47"/>
      <c r="VPD813" s="47"/>
      <c r="VPE813" s="47"/>
      <c r="VPF813" s="47"/>
      <c r="VPG813" s="47"/>
      <c r="VPH813" s="47"/>
      <c r="VPI813" s="47"/>
      <c r="VPJ813" s="47"/>
      <c r="VPK813" s="47"/>
      <c r="VPL813" s="47"/>
      <c r="VPM813" s="47"/>
      <c r="VPN813" s="47"/>
      <c r="VPO813" s="47"/>
      <c r="VPP813" s="47"/>
      <c r="VPQ813" s="47"/>
      <c r="VPR813" s="47"/>
      <c r="VPS813" s="47"/>
      <c r="VPT813" s="47"/>
      <c r="VPU813" s="47"/>
      <c r="VPV813" s="47"/>
      <c r="VPW813" s="47"/>
      <c r="VPX813" s="47"/>
      <c r="VPY813" s="47"/>
      <c r="VPZ813" s="47"/>
      <c r="VQA813" s="47"/>
      <c r="VQB813" s="47"/>
      <c r="VQC813" s="47"/>
      <c r="VQD813" s="47"/>
      <c r="VQE813" s="47"/>
      <c r="VQF813" s="47"/>
      <c r="VQG813" s="47"/>
      <c r="VQH813" s="47"/>
      <c r="VQI813" s="47"/>
      <c r="VQJ813" s="47"/>
      <c r="VQK813" s="47"/>
      <c r="VQL813" s="47"/>
      <c r="VQM813" s="47"/>
      <c r="VQN813" s="47"/>
      <c r="VQO813" s="47"/>
      <c r="VQP813" s="47"/>
      <c r="VQQ813" s="47"/>
      <c r="VQR813" s="47"/>
      <c r="VQS813" s="47"/>
      <c r="VQT813" s="47"/>
      <c r="VQU813" s="47"/>
      <c r="VQV813" s="47"/>
      <c r="VQW813" s="47"/>
      <c r="VQX813" s="47"/>
      <c r="VQY813" s="47"/>
      <c r="VQZ813" s="47"/>
      <c r="VRA813" s="47"/>
      <c r="VRB813" s="47"/>
      <c r="VRC813" s="47"/>
      <c r="VRD813" s="47"/>
      <c r="VRE813" s="47"/>
      <c r="VRF813" s="47"/>
      <c r="VRG813" s="47"/>
      <c r="VRH813" s="47"/>
      <c r="VRI813" s="47"/>
      <c r="VRJ813" s="47"/>
      <c r="VRK813" s="47"/>
      <c r="VRL813" s="47"/>
      <c r="VRM813" s="47"/>
      <c r="VRN813" s="47"/>
      <c r="VRO813" s="47"/>
      <c r="VRP813" s="47"/>
      <c r="VRQ813" s="47"/>
      <c r="VRR813" s="47"/>
      <c r="VRS813" s="47"/>
      <c r="VRT813" s="47"/>
      <c r="VRU813" s="47"/>
      <c r="VRV813" s="47"/>
      <c r="VRW813" s="47"/>
      <c r="VRX813" s="47"/>
      <c r="VRY813" s="47"/>
      <c r="VRZ813" s="47"/>
      <c r="VSA813" s="47"/>
      <c r="VSB813" s="47"/>
      <c r="VSC813" s="47"/>
      <c r="VSD813" s="47"/>
      <c r="VSE813" s="47"/>
      <c r="VSF813" s="47"/>
      <c r="VSG813" s="47"/>
      <c r="VSH813" s="47"/>
      <c r="VSI813" s="47"/>
      <c r="VSJ813" s="47"/>
      <c r="VSK813" s="47"/>
      <c r="VSL813" s="47"/>
      <c r="VSM813" s="47"/>
      <c r="VSN813" s="47"/>
      <c r="VSO813" s="47"/>
      <c r="VSP813" s="47"/>
      <c r="VSQ813" s="47"/>
      <c r="VSR813" s="47"/>
      <c r="VSS813" s="47"/>
      <c r="VST813" s="47"/>
      <c r="VSU813" s="47"/>
      <c r="VSV813" s="47"/>
      <c r="VSW813" s="47"/>
      <c r="VSX813" s="47"/>
      <c r="VSY813" s="47"/>
      <c r="VSZ813" s="47"/>
      <c r="VTA813" s="47"/>
      <c r="VTB813" s="47"/>
      <c r="VTC813" s="47"/>
      <c r="VTD813" s="47"/>
      <c r="VTE813" s="47"/>
      <c r="VTF813" s="47"/>
      <c r="VTG813" s="47"/>
      <c r="VTH813" s="47"/>
      <c r="VTI813" s="47"/>
      <c r="VTJ813" s="47"/>
      <c r="VTK813" s="47"/>
      <c r="VTL813" s="47"/>
      <c r="VTM813" s="47"/>
      <c r="VTN813" s="47"/>
      <c r="VTO813" s="47"/>
      <c r="VTP813" s="47"/>
      <c r="VTQ813" s="47"/>
      <c r="VTR813" s="47"/>
      <c r="VTS813" s="47"/>
      <c r="VTT813" s="47"/>
      <c r="VTU813" s="47"/>
      <c r="VTV813" s="47"/>
      <c r="VTW813" s="47"/>
      <c r="VTX813" s="47"/>
      <c r="VTY813" s="47"/>
      <c r="VTZ813" s="47"/>
      <c r="VUA813" s="47"/>
      <c r="VUB813" s="47"/>
      <c r="VUC813" s="47"/>
      <c r="VUD813" s="47"/>
      <c r="VUE813" s="47"/>
      <c r="VUF813" s="47"/>
      <c r="VUG813" s="47"/>
      <c r="VUH813" s="47"/>
      <c r="VUI813" s="47"/>
      <c r="VUJ813" s="47"/>
      <c r="VUK813" s="47"/>
      <c r="VUL813" s="47"/>
      <c r="VUM813" s="47"/>
      <c r="VUN813" s="47"/>
      <c r="VUO813" s="47"/>
      <c r="VUP813" s="47"/>
      <c r="VUQ813" s="47"/>
      <c r="VUR813" s="47"/>
      <c r="VUS813" s="47"/>
      <c r="VUT813" s="47"/>
      <c r="VUU813" s="47"/>
      <c r="VUV813" s="47"/>
      <c r="VUW813" s="47"/>
      <c r="VUX813" s="47"/>
      <c r="VUY813" s="47"/>
      <c r="VUZ813" s="47"/>
      <c r="VVA813" s="47"/>
      <c r="VVB813" s="47"/>
      <c r="VVC813" s="47"/>
      <c r="VVD813" s="47"/>
      <c r="VVE813" s="47"/>
      <c r="VVF813" s="47"/>
      <c r="VVG813" s="47"/>
      <c r="VVH813" s="47"/>
      <c r="VVI813" s="47"/>
      <c r="VVJ813" s="47"/>
      <c r="VVK813" s="47"/>
      <c r="VVL813" s="47"/>
      <c r="VVM813" s="47"/>
      <c r="VVN813" s="47"/>
      <c r="VVO813" s="47"/>
      <c r="VVP813" s="47"/>
      <c r="VVQ813" s="47"/>
      <c r="VVR813" s="47"/>
      <c r="VVS813" s="47"/>
      <c r="VVT813" s="47"/>
      <c r="VVU813" s="47"/>
      <c r="VVV813" s="47"/>
      <c r="VVW813" s="47"/>
      <c r="VVX813" s="47"/>
      <c r="VVY813" s="47"/>
      <c r="VVZ813" s="47"/>
      <c r="VWA813" s="47"/>
      <c r="VWB813" s="47"/>
      <c r="VWC813" s="47"/>
      <c r="VWD813" s="47"/>
      <c r="VWE813" s="47"/>
      <c r="VWF813" s="47"/>
      <c r="VWG813" s="47"/>
      <c r="VWH813" s="47"/>
      <c r="VWI813" s="47"/>
      <c r="VWJ813" s="47"/>
      <c r="VWK813" s="47"/>
      <c r="VWL813" s="47"/>
      <c r="VWM813" s="47"/>
      <c r="VWN813" s="47"/>
      <c r="VWO813" s="47"/>
      <c r="VWP813" s="47"/>
      <c r="VWQ813" s="47"/>
      <c r="VWR813" s="47"/>
      <c r="VWS813" s="47"/>
      <c r="VWT813" s="47"/>
      <c r="VWU813" s="47"/>
      <c r="VWV813" s="47"/>
      <c r="VWW813" s="47"/>
      <c r="VWX813" s="47"/>
      <c r="VWY813" s="47"/>
      <c r="VWZ813" s="47"/>
      <c r="VXA813" s="47"/>
      <c r="VXB813" s="47"/>
      <c r="VXC813" s="47"/>
      <c r="VXD813" s="47"/>
      <c r="VXE813" s="47"/>
      <c r="VXF813" s="47"/>
      <c r="VXG813" s="47"/>
      <c r="VXH813" s="47"/>
      <c r="VXI813" s="47"/>
      <c r="VXJ813" s="47"/>
      <c r="VXK813" s="47"/>
      <c r="VXL813" s="47"/>
      <c r="VXM813" s="47"/>
      <c r="VXN813" s="47"/>
      <c r="VXO813" s="47"/>
      <c r="VXP813" s="47"/>
      <c r="VXQ813" s="47"/>
      <c r="VXR813" s="47"/>
      <c r="VXS813" s="47"/>
      <c r="VXT813" s="47"/>
      <c r="VXU813" s="47"/>
      <c r="VXV813" s="47"/>
      <c r="VXW813" s="47"/>
      <c r="VXX813" s="47"/>
      <c r="VXY813" s="47"/>
      <c r="VXZ813" s="47"/>
      <c r="VYA813" s="47"/>
      <c r="VYB813" s="47"/>
      <c r="VYC813" s="47"/>
      <c r="VYD813" s="47"/>
      <c r="VYE813" s="47"/>
      <c r="VYF813" s="47"/>
      <c r="VYG813" s="47"/>
      <c r="VYH813" s="47"/>
      <c r="VYI813" s="47"/>
      <c r="VYJ813" s="47"/>
      <c r="VYK813" s="47"/>
      <c r="VYL813" s="47"/>
      <c r="VYM813" s="47"/>
      <c r="VYN813" s="47"/>
      <c r="VYO813" s="47"/>
      <c r="VYP813" s="47"/>
      <c r="VYQ813" s="47"/>
      <c r="VYR813" s="47"/>
      <c r="VYS813" s="47"/>
      <c r="VYT813" s="47"/>
      <c r="VYU813" s="47"/>
      <c r="VYV813" s="47"/>
      <c r="VYW813" s="47"/>
      <c r="VYX813" s="47"/>
      <c r="VYY813" s="47"/>
      <c r="VYZ813" s="47"/>
      <c r="VZA813" s="47"/>
      <c r="VZB813" s="47"/>
      <c r="VZC813" s="47"/>
      <c r="VZD813" s="47"/>
      <c r="VZE813" s="47"/>
      <c r="VZF813" s="47"/>
      <c r="VZG813" s="47"/>
      <c r="VZH813" s="47"/>
      <c r="VZI813" s="47"/>
      <c r="VZJ813" s="47"/>
      <c r="VZK813" s="47"/>
      <c r="VZL813" s="47"/>
      <c r="VZM813" s="47"/>
      <c r="VZN813" s="47"/>
      <c r="VZO813" s="47"/>
      <c r="VZP813" s="47"/>
      <c r="VZQ813" s="47"/>
      <c r="VZR813" s="47"/>
      <c r="VZS813" s="47"/>
      <c r="VZT813" s="47"/>
      <c r="VZU813" s="47"/>
      <c r="VZV813" s="47"/>
      <c r="VZW813" s="47"/>
      <c r="VZX813" s="47"/>
      <c r="VZY813" s="47"/>
      <c r="VZZ813" s="47"/>
      <c r="WAA813" s="47"/>
      <c r="WAB813" s="47"/>
      <c r="WAC813" s="47"/>
      <c r="WAD813" s="47"/>
      <c r="WAE813" s="47"/>
      <c r="WAF813" s="47"/>
      <c r="WAG813" s="47"/>
      <c r="WAH813" s="47"/>
      <c r="WAI813" s="47"/>
      <c r="WAJ813" s="47"/>
      <c r="WAK813" s="47"/>
      <c r="WAL813" s="47"/>
      <c r="WAM813" s="47"/>
      <c r="WAN813" s="47"/>
      <c r="WAO813" s="47"/>
      <c r="WAP813" s="47"/>
      <c r="WAQ813" s="47"/>
      <c r="WAR813" s="47"/>
      <c r="WAS813" s="47"/>
      <c r="WAT813" s="47"/>
      <c r="WAU813" s="47"/>
      <c r="WAV813" s="47"/>
      <c r="WAW813" s="47"/>
      <c r="WAX813" s="47"/>
      <c r="WAY813" s="47"/>
      <c r="WAZ813" s="47"/>
      <c r="WBA813" s="47"/>
      <c r="WBB813" s="47"/>
      <c r="WBC813" s="47"/>
      <c r="WBD813" s="47"/>
      <c r="WBE813" s="47"/>
      <c r="WBF813" s="47"/>
      <c r="WBG813" s="47"/>
      <c r="WBH813" s="47"/>
      <c r="WBI813" s="47"/>
      <c r="WBJ813" s="47"/>
      <c r="WBK813" s="47"/>
      <c r="WBL813" s="47"/>
      <c r="WBM813" s="47"/>
      <c r="WBN813" s="47"/>
      <c r="WBO813" s="47"/>
      <c r="WBP813" s="47"/>
      <c r="WBQ813" s="47"/>
      <c r="WBR813" s="47"/>
      <c r="WBS813" s="47"/>
      <c r="WBT813" s="47"/>
      <c r="WBU813" s="47"/>
      <c r="WBV813" s="47"/>
      <c r="WBW813" s="47"/>
      <c r="WBX813" s="47"/>
      <c r="WBY813" s="47"/>
      <c r="WBZ813" s="47"/>
      <c r="WCA813" s="47"/>
      <c r="WCB813" s="47"/>
      <c r="WCC813" s="47"/>
      <c r="WCD813" s="47"/>
      <c r="WCE813" s="47"/>
      <c r="WCF813" s="47"/>
      <c r="WCG813" s="47"/>
      <c r="WCH813" s="47"/>
      <c r="WCI813" s="47"/>
      <c r="WCJ813" s="47"/>
      <c r="WCK813" s="47"/>
      <c r="WCL813" s="47"/>
      <c r="WCM813" s="47"/>
      <c r="WCN813" s="47"/>
      <c r="WCO813" s="47"/>
      <c r="WCP813" s="47"/>
      <c r="WCQ813" s="47"/>
      <c r="WCR813" s="47"/>
      <c r="WCS813" s="47"/>
      <c r="WCT813" s="47"/>
      <c r="WCU813" s="47"/>
      <c r="WCV813" s="47"/>
      <c r="WCW813" s="47"/>
      <c r="WCX813" s="47"/>
      <c r="WCY813" s="47"/>
      <c r="WCZ813" s="47"/>
      <c r="WDA813" s="47"/>
      <c r="WDB813" s="47"/>
      <c r="WDC813" s="47"/>
      <c r="WDD813" s="47"/>
      <c r="WDE813" s="47"/>
      <c r="WDF813" s="47"/>
      <c r="WDG813" s="47"/>
      <c r="WDH813" s="47"/>
      <c r="WDI813" s="47"/>
      <c r="WDJ813" s="47"/>
      <c r="WDK813" s="47"/>
      <c r="WDL813" s="47"/>
      <c r="WDM813" s="47"/>
      <c r="WDN813" s="47"/>
      <c r="WDO813" s="47"/>
      <c r="WDP813" s="47"/>
      <c r="WDQ813" s="47"/>
      <c r="WDR813" s="47"/>
      <c r="WDS813" s="47"/>
      <c r="WDT813" s="47"/>
      <c r="WDU813" s="47"/>
      <c r="WDV813" s="47"/>
      <c r="WDW813" s="47"/>
      <c r="WDX813" s="47"/>
      <c r="WDY813" s="47"/>
      <c r="WDZ813" s="47"/>
      <c r="WEA813" s="47"/>
      <c r="WEB813" s="47"/>
      <c r="WEC813" s="47"/>
      <c r="WED813" s="47"/>
      <c r="WEE813" s="47"/>
      <c r="WEF813" s="47"/>
      <c r="WEG813" s="47"/>
      <c r="WEH813" s="47"/>
      <c r="WEI813" s="47"/>
      <c r="WEJ813" s="47"/>
      <c r="WEK813" s="47"/>
      <c r="WEL813" s="47"/>
      <c r="WEM813" s="47"/>
      <c r="WEN813" s="47"/>
      <c r="WEO813" s="47"/>
      <c r="WEP813" s="47"/>
      <c r="WEQ813" s="47"/>
      <c r="WER813" s="47"/>
      <c r="WES813" s="47"/>
      <c r="WET813" s="47"/>
      <c r="WEU813" s="47"/>
      <c r="WEV813" s="47"/>
      <c r="WEW813" s="47"/>
      <c r="WEX813" s="47"/>
      <c r="WEY813" s="47"/>
      <c r="WEZ813" s="47"/>
      <c r="WFA813" s="47"/>
      <c r="WFB813" s="47"/>
      <c r="WFC813" s="47"/>
      <c r="WFD813" s="47"/>
      <c r="WFE813" s="47"/>
      <c r="WFF813" s="47"/>
      <c r="WFG813" s="47"/>
      <c r="WFH813" s="47"/>
      <c r="WFI813" s="47"/>
      <c r="WFJ813" s="47"/>
      <c r="WFK813" s="47"/>
      <c r="WFL813" s="47"/>
      <c r="WFM813" s="47"/>
      <c r="WFN813" s="47"/>
      <c r="WFO813" s="47"/>
      <c r="WFP813" s="47"/>
      <c r="WFQ813" s="47"/>
      <c r="WFR813" s="47"/>
      <c r="WFS813" s="47"/>
      <c r="WFT813" s="47"/>
      <c r="WFU813" s="47"/>
      <c r="WFV813" s="47"/>
      <c r="WFW813" s="47"/>
      <c r="WFX813" s="47"/>
      <c r="WFY813" s="47"/>
      <c r="WFZ813" s="47"/>
      <c r="WGA813" s="47"/>
      <c r="WGB813" s="47"/>
      <c r="WGC813" s="47"/>
      <c r="WGD813" s="47"/>
      <c r="WGE813" s="47"/>
      <c r="WGF813" s="47"/>
      <c r="WGG813" s="47"/>
      <c r="WGH813" s="47"/>
      <c r="WGI813" s="47"/>
      <c r="WGJ813" s="47"/>
      <c r="WGK813" s="47"/>
      <c r="WGL813" s="47"/>
      <c r="WGM813" s="47"/>
      <c r="WGN813" s="47"/>
      <c r="WGO813" s="47"/>
      <c r="WGP813" s="47"/>
      <c r="WGQ813" s="47"/>
      <c r="WGR813" s="47"/>
      <c r="WGS813" s="47"/>
      <c r="WGT813" s="47"/>
      <c r="WGU813" s="47"/>
      <c r="WGV813" s="47"/>
      <c r="WGW813" s="47"/>
      <c r="WGX813" s="47"/>
      <c r="WGY813" s="47"/>
      <c r="WGZ813" s="47"/>
      <c r="WHA813" s="47"/>
      <c r="WHB813" s="47"/>
      <c r="WHC813" s="47"/>
      <c r="WHD813" s="47"/>
      <c r="WHE813" s="47"/>
      <c r="WHF813" s="47"/>
      <c r="WHG813" s="47"/>
      <c r="WHH813" s="47"/>
      <c r="WHI813" s="47"/>
      <c r="WHJ813" s="47"/>
      <c r="WHK813" s="47"/>
      <c r="WHL813" s="47"/>
      <c r="WHM813" s="47"/>
      <c r="WHN813" s="47"/>
      <c r="WHO813" s="47"/>
      <c r="WHP813" s="47"/>
      <c r="WHQ813" s="47"/>
      <c r="WHR813" s="47"/>
      <c r="WHS813" s="47"/>
      <c r="WHT813" s="47"/>
      <c r="WHU813" s="47"/>
      <c r="WHV813" s="47"/>
      <c r="WHW813" s="47"/>
      <c r="WHX813" s="47"/>
      <c r="WHY813" s="47"/>
      <c r="WHZ813" s="47"/>
      <c r="WIA813" s="47"/>
      <c r="WIB813" s="47"/>
      <c r="WIC813" s="47"/>
      <c r="WID813" s="47"/>
      <c r="WIE813" s="47"/>
      <c r="WIF813" s="47"/>
      <c r="WIG813" s="47"/>
      <c r="WIH813" s="47"/>
      <c r="WII813" s="47"/>
      <c r="WIJ813" s="47"/>
      <c r="WIK813" s="47"/>
      <c r="WIL813" s="47"/>
      <c r="WIM813" s="47"/>
      <c r="WIN813" s="47"/>
      <c r="WIO813" s="47"/>
      <c r="WIP813" s="47"/>
      <c r="WIQ813" s="47"/>
      <c r="WIR813" s="47"/>
      <c r="WIS813" s="47"/>
      <c r="WIT813" s="47"/>
      <c r="WIU813" s="47"/>
      <c r="WIV813" s="47"/>
      <c r="WIW813" s="47"/>
      <c r="WIX813" s="47"/>
      <c r="WIY813" s="47"/>
      <c r="WIZ813" s="47"/>
      <c r="WJA813" s="47"/>
      <c r="WJB813" s="47"/>
      <c r="WJC813" s="47"/>
      <c r="WJD813" s="47"/>
      <c r="WJE813" s="47"/>
      <c r="WJF813" s="47"/>
      <c r="WJG813" s="47"/>
      <c r="WJH813" s="47"/>
      <c r="WJI813" s="47"/>
      <c r="WJJ813" s="47"/>
      <c r="WJK813" s="47"/>
      <c r="WJL813" s="47"/>
      <c r="WJM813" s="47"/>
      <c r="WJN813" s="47"/>
      <c r="WJO813" s="47"/>
      <c r="WJP813" s="47"/>
      <c r="WJQ813" s="47"/>
      <c r="WJR813" s="47"/>
      <c r="WJS813" s="47"/>
      <c r="WJT813" s="47"/>
      <c r="WJU813" s="47"/>
      <c r="WJV813" s="47"/>
      <c r="WJW813" s="47"/>
      <c r="WJX813" s="47"/>
      <c r="WJY813" s="47"/>
      <c r="WJZ813" s="47"/>
      <c r="WKA813" s="47"/>
      <c r="WKB813" s="47"/>
      <c r="WKC813" s="47"/>
      <c r="WKD813" s="47"/>
      <c r="WKE813" s="47"/>
      <c r="WKF813" s="47"/>
      <c r="WKG813" s="47"/>
      <c r="WKH813" s="47"/>
      <c r="WKI813" s="47"/>
      <c r="WKJ813" s="47"/>
      <c r="WKK813" s="47"/>
      <c r="WKL813" s="47"/>
      <c r="WKM813" s="47"/>
      <c r="WKN813" s="47"/>
      <c r="WKO813" s="47"/>
      <c r="WKP813" s="47"/>
      <c r="WKQ813" s="47"/>
      <c r="WKR813" s="47"/>
      <c r="WKS813" s="47"/>
      <c r="WKT813" s="47"/>
      <c r="WKU813" s="47"/>
      <c r="WKV813" s="47"/>
      <c r="WKW813" s="47"/>
      <c r="WKX813" s="47"/>
      <c r="WKY813" s="47"/>
      <c r="WKZ813" s="47"/>
      <c r="WLA813" s="47"/>
      <c r="WLB813" s="47"/>
      <c r="WLC813" s="47"/>
      <c r="WLD813" s="47"/>
      <c r="WLE813" s="47"/>
      <c r="WLF813" s="47"/>
      <c r="WLG813" s="47"/>
      <c r="WLH813" s="47"/>
      <c r="WLI813" s="47"/>
      <c r="WLJ813" s="47"/>
      <c r="WLK813" s="47"/>
      <c r="WLL813" s="47"/>
      <c r="WLM813" s="47"/>
      <c r="WLN813" s="47"/>
      <c r="WLO813" s="47"/>
      <c r="WLP813" s="47"/>
      <c r="WLQ813" s="47"/>
      <c r="WLR813" s="47"/>
      <c r="WLS813" s="47"/>
      <c r="WLT813" s="47"/>
      <c r="WLU813" s="47"/>
      <c r="WLV813" s="47"/>
      <c r="WLW813" s="47"/>
      <c r="WLX813" s="47"/>
      <c r="WLY813" s="47"/>
      <c r="WLZ813" s="47"/>
      <c r="WMA813" s="47"/>
      <c r="WMB813" s="47"/>
      <c r="WMC813" s="47"/>
      <c r="WMD813" s="47"/>
      <c r="WME813" s="47"/>
      <c r="WMF813" s="47"/>
      <c r="WMG813" s="47"/>
      <c r="WMH813" s="47"/>
      <c r="WMI813" s="47"/>
      <c r="WMJ813" s="47"/>
      <c r="WMK813" s="47"/>
      <c r="WML813" s="47"/>
      <c r="WMM813" s="47"/>
      <c r="WMN813" s="47"/>
      <c r="WMO813" s="47"/>
      <c r="WMP813" s="47"/>
      <c r="WMQ813" s="47"/>
      <c r="WMR813" s="47"/>
      <c r="WMS813" s="47"/>
      <c r="WMT813" s="47"/>
      <c r="WMU813" s="47"/>
      <c r="WMV813" s="47"/>
      <c r="WMW813" s="47"/>
      <c r="WMX813" s="47"/>
      <c r="WMY813" s="47"/>
      <c r="WMZ813" s="47"/>
      <c r="WNA813" s="47"/>
      <c r="WNB813" s="47"/>
      <c r="WNC813" s="47"/>
      <c r="WND813" s="47"/>
      <c r="WNE813" s="47"/>
      <c r="WNF813" s="47"/>
      <c r="WNG813" s="47"/>
      <c r="WNH813" s="47"/>
      <c r="WNI813" s="47"/>
      <c r="WNJ813" s="47"/>
      <c r="WNK813" s="47"/>
      <c r="WNL813" s="47"/>
      <c r="WNM813" s="47"/>
      <c r="WNN813" s="47"/>
      <c r="WNO813" s="47"/>
      <c r="WNP813" s="47"/>
      <c r="WNQ813" s="47"/>
      <c r="WNR813" s="47"/>
      <c r="WNS813" s="47"/>
      <c r="WNT813" s="47"/>
      <c r="WNU813" s="47"/>
      <c r="WNV813" s="47"/>
      <c r="WNW813" s="47"/>
      <c r="WNX813" s="47"/>
      <c r="WNY813" s="47"/>
      <c r="WNZ813" s="47"/>
      <c r="WOA813" s="47"/>
      <c r="WOB813" s="47"/>
      <c r="WOC813" s="47"/>
      <c r="WOD813" s="47"/>
      <c r="WOE813" s="47"/>
      <c r="WOF813" s="47"/>
      <c r="WOG813" s="47"/>
      <c r="WOH813" s="47"/>
      <c r="WOI813" s="47"/>
      <c r="WOJ813" s="47"/>
      <c r="WOK813" s="47"/>
      <c r="WOL813" s="47"/>
      <c r="WOM813" s="47"/>
      <c r="WON813" s="47"/>
      <c r="WOO813" s="47"/>
      <c r="WOP813" s="47"/>
      <c r="WOQ813" s="47"/>
      <c r="WOR813" s="47"/>
      <c r="WOS813" s="47"/>
      <c r="WOT813" s="47"/>
      <c r="WOU813" s="47"/>
      <c r="WOV813" s="47"/>
      <c r="WOW813" s="47"/>
      <c r="WOX813" s="47"/>
      <c r="WOY813" s="47"/>
      <c r="WOZ813" s="47"/>
      <c r="WPA813" s="47"/>
      <c r="WPB813" s="47"/>
      <c r="WPC813" s="47"/>
      <c r="WPD813" s="47"/>
      <c r="WPE813" s="47"/>
      <c r="WPF813" s="47"/>
      <c r="WPG813" s="47"/>
      <c r="WPH813" s="47"/>
      <c r="WPI813" s="47"/>
      <c r="WPJ813" s="47"/>
      <c r="WPK813" s="47"/>
      <c r="WPL813" s="47"/>
      <c r="WPM813" s="47"/>
      <c r="WPN813" s="47"/>
      <c r="WPO813" s="47"/>
      <c r="WPP813" s="47"/>
      <c r="WPQ813" s="47"/>
      <c r="WPR813" s="47"/>
      <c r="WPS813" s="47"/>
      <c r="WPT813" s="47"/>
      <c r="WPU813" s="47"/>
      <c r="WPV813" s="47"/>
      <c r="WPW813" s="47"/>
      <c r="WPX813" s="47"/>
      <c r="WPY813" s="47"/>
      <c r="WPZ813" s="47"/>
      <c r="WQA813" s="47"/>
      <c r="WQB813" s="47"/>
      <c r="WQC813" s="47"/>
      <c r="WQD813" s="47"/>
      <c r="WQE813" s="47"/>
      <c r="WQF813" s="47"/>
      <c r="WQG813" s="47"/>
      <c r="WQH813" s="47"/>
      <c r="WQI813" s="47"/>
      <c r="WQJ813" s="47"/>
      <c r="WQK813" s="47"/>
      <c r="WQL813" s="47"/>
      <c r="WQM813" s="47"/>
      <c r="WQN813" s="47"/>
      <c r="WQO813" s="47"/>
      <c r="WQP813" s="47"/>
      <c r="WQQ813" s="47"/>
      <c r="WQR813" s="47"/>
      <c r="WQS813" s="47"/>
      <c r="WQT813" s="47"/>
      <c r="WQU813" s="47"/>
      <c r="WQV813" s="47"/>
      <c r="WQW813" s="47"/>
      <c r="WQX813" s="47"/>
      <c r="WQY813" s="47"/>
      <c r="WQZ813" s="47"/>
      <c r="WRA813" s="47"/>
      <c r="WRB813" s="47"/>
      <c r="WRC813" s="47"/>
      <c r="WRD813" s="47"/>
      <c r="WRE813" s="47"/>
      <c r="WRF813" s="47"/>
      <c r="WRG813" s="47"/>
      <c r="WRH813" s="47"/>
      <c r="WRI813" s="47"/>
      <c r="WRJ813" s="47"/>
      <c r="WRK813" s="47"/>
      <c r="WRL813" s="47"/>
      <c r="WRM813" s="47"/>
      <c r="WRN813" s="47"/>
      <c r="WRO813" s="47"/>
      <c r="WRP813" s="47"/>
      <c r="WRQ813" s="47"/>
      <c r="WRR813" s="47"/>
      <c r="WRS813" s="47"/>
      <c r="WRT813" s="47"/>
      <c r="WRU813" s="47"/>
      <c r="WRV813" s="47"/>
      <c r="WRW813" s="47"/>
      <c r="WRX813" s="47"/>
      <c r="WRY813" s="47"/>
      <c r="WRZ813" s="47"/>
      <c r="WSA813" s="47"/>
      <c r="WSB813" s="47"/>
      <c r="WSC813" s="47"/>
      <c r="WSD813" s="47"/>
      <c r="WSE813" s="47"/>
      <c r="WSF813" s="47"/>
      <c r="WSG813" s="47"/>
      <c r="WSH813" s="47"/>
      <c r="WSI813" s="47"/>
      <c r="WSJ813" s="47"/>
      <c r="WSK813" s="47"/>
      <c r="WSL813" s="47"/>
      <c r="WSM813" s="47"/>
      <c r="WSN813" s="47"/>
      <c r="WSO813" s="47"/>
      <c r="WSP813" s="47"/>
      <c r="WSQ813" s="47"/>
      <c r="WSR813" s="47"/>
      <c r="WSS813" s="47"/>
      <c r="WST813" s="47"/>
      <c r="WSU813" s="47"/>
      <c r="WSV813" s="47"/>
      <c r="WSW813" s="47"/>
      <c r="WSX813" s="47"/>
      <c r="WSY813" s="47"/>
      <c r="WSZ813" s="47"/>
      <c r="WTA813" s="47"/>
      <c r="WTB813" s="47"/>
      <c r="WTC813" s="47"/>
      <c r="WTD813" s="47"/>
      <c r="WTE813" s="47"/>
      <c r="WTF813" s="47"/>
      <c r="WTG813" s="47"/>
      <c r="WTH813" s="47"/>
      <c r="WTI813" s="47"/>
      <c r="WTJ813" s="47"/>
      <c r="WTK813" s="47"/>
      <c r="WTL813" s="47"/>
      <c r="WTM813" s="47"/>
      <c r="WTN813" s="47"/>
      <c r="WTO813" s="47"/>
      <c r="WTP813" s="47"/>
      <c r="WTQ813" s="47"/>
      <c r="WTR813" s="47"/>
      <c r="WTS813" s="47"/>
      <c r="WTT813" s="47"/>
      <c r="WTU813" s="47"/>
      <c r="WTV813" s="47"/>
      <c r="WTW813" s="47"/>
      <c r="WTX813" s="47"/>
      <c r="WTY813" s="47"/>
      <c r="WTZ813" s="47"/>
      <c r="WUA813" s="47"/>
      <c r="WUB813" s="47"/>
      <c r="WUC813" s="47"/>
      <c r="WUD813" s="47"/>
      <c r="WUE813" s="47"/>
      <c r="WUF813" s="47"/>
      <c r="WUG813" s="47"/>
      <c r="WUH813" s="47"/>
      <c r="WUI813" s="47"/>
      <c r="WUJ813" s="47"/>
      <c r="WUK813" s="47"/>
      <c r="WUL813" s="47"/>
      <c r="WUM813" s="47"/>
      <c r="WUN813" s="47"/>
      <c r="WUO813" s="47"/>
      <c r="WUP813" s="47"/>
      <c r="WUQ813" s="47"/>
      <c r="WUR813" s="47"/>
      <c r="WUS813" s="47"/>
      <c r="WUT813" s="47"/>
      <c r="WUU813" s="47"/>
      <c r="WUV813" s="47"/>
      <c r="WUW813" s="47"/>
      <c r="WUX813" s="47"/>
      <c r="WUY813" s="47"/>
      <c r="WUZ813" s="47"/>
      <c r="WVA813" s="47"/>
      <c r="WVB813" s="47"/>
      <c r="WVC813" s="47"/>
      <c r="WVD813" s="47"/>
      <c r="WVE813" s="47"/>
      <c r="WVF813" s="47"/>
      <c r="WVG813" s="47"/>
      <c r="WVH813" s="47"/>
      <c r="WVI813" s="47"/>
      <c r="WVJ813" s="47"/>
      <c r="WVK813" s="47"/>
      <c r="WVL813" s="47"/>
      <c r="WVM813" s="47"/>
      <c r="WVN813" s="47"/>
      <c r="WVO813" s="47"/>
      <c r="WVP813" s="47"/>
      <c r="WVQ813" s="47"/>
      <c r="WVR813" s="47"/>
      <c r="WVS813" s="47"/>
      <c r="WVT813" s="47"/>
      <c r="WVU813" s="47"/>
      <c r="WVV813" s="47"/>
      <c r="WVW813" s="47"/>
      <c r="WVX813" s="47"/>
      <c r="WVY813" s="47"/>
      <c r="WVZ813" s="47"/>
      <c r="WWA813" s="47"/>
      <c r="WWB813" s="47"/>
      <c r="WWC813" s="47"/>
      <c r="WWD813" s="47"/>
      <c r="WWE813" s="47"/>
      <c r="WWF813" s="47"/>
      <c r="WWG813" s="47"/>
      <c r="WWH813" s="47"/>
      <c r="WWI813" s="47"/>
      <c r="WWJ813" s="47"/>
      <c r="WWK813" s="47"/>
      <c r="WWL813" s="47"/>
      <c r="WWM813" s="47"/>
      <c r="WWN813" s="47"/>
      <c r="WWO813" s="47"/>
      <c r="WWP813" s="47"/>
      <c r="WWQ813" s="47"/>
      <c r="WWR813" s="47"/>
      <c r="WWS813" s="47"/>
      <c r="WWT813" s="47"/>
      <c r="WWU813" s="47"/>
      <c r="WWV813" s="47"/>
      <c r="WWW813" s="47"/>
      <c r="WWX813" s="47"/>
      <c r="WWY813" s="47"/>
      <c r="WWZ813" s="47"/>
      <c r="WXA813" s="47"/>
      <c r="WXB813" s="47"/>
      <c r="WXC813" s="47"/>
      <c r="WXD813" s="47"/>
      <c r="WXE813" s="47"/>
      <c r="WXF813" s="47"/>
      <c r="WXG813" s="47"/>
      <c r="WXH813" s="47"/>
      <c r="WXI813" s="47"/>
      <c r="WXJ813" s="47"/>
      <c r="WXK813" s="47"/>
      <c r="WXL813" s="47"/>
      <c r="WXM813" s="47"/>
      <c r="WXN813" s="47"/>
      <c r="WXO813" s="47"/>
      <c r="WXP813" s="47"/>
      <c r="WXQ813" s="47"/>
      <c r="WXR813" s="47"/>
      <c r="WXS813" s="47"/>
      <c r="WXT813" s="47"/>
      <c r="WXU813" s="47"/>
      <c r="WXV813" s="47"/>
      <c r="WXW813" s="47"/>
      <c r="WXX813" s="47"/>
      <c r="WXY813" s="47"/>
      <c r="WXZ813" s="47"/>
      <c r="WYA813" s="47"/>
      <c r="WYB813" s="47"/>
      <c r="WYC813" s="47"/>
      <c r="WYD813" s="47"/>
      <c r="WYE813" s="47"/>
      <c r="WYF813" s="47"/>
      <c r="WYG813" s="47"/>
      <c r="WYH813" s="47"/>
      <c r="WYI813" s="47"/>
      <c r="WYJ813" s="47"/>
      <c r="WYK813" s="47"/>
      <c r="WYL813" s="47"/>
      <c r="WYM813" s="47"/>
      <c r="WYN813" s="47"/>
      <c r="WYO813" s="47"/>
      <c r="WYP813" s="47"/>
      <c r="WYQ813" s="47"/>
      <c r="WYR813" s="47"/>
      <c r="WYS813" s="47"/>
      <c r="WYT813" s="47"/>
      <c r="WYU813" s="47"/>
      <c r="WYV813" s="47"/>
      <c r="WYW813" s="47"/>
      <c r="WYX813" s="47"/>
      <c r="WYY813" s="47"/>
      <c r="WYZ813" s="47"/>
      <c r="WZA813" s="47"/>
      <c r="WZB813" s="47"/>
      <c r="WZC813" s="47"/>
      <c r="WZD813" s="47"/>
      <c r="WZE813" s="47"/>
      <c r="WZF813" s="47"/>
      <c r="WZG813" s="47"/>
      <c r="WZH813" s="47"/>
      <c r="WZI813" s="47"/>
      <c r="WZJ813" s="47"/>
      <c r="WZK813" s="47"/>
      <c r="WZL813" s="47"/>
      <c r="WZM813" s="47"/>
      <c r="WZN813" s="47"/>
      <c r="WZO813" s="47"/>
      <c r="WZP813" s="47"/>
      <c r="WZQ813" s="47"/>
      <c r="WZR813" s="47"/>
      <c r="WZS813" s="47"/>
      <c r="WZT813" s="47"/>
      <c r="WZU813" s="47"/>
      <c r="WZV813" s="47"/>
      <c r="WZW813" s="47"/>
      <c r="WZX813" s="47"/>
      <c r="WZY813" s="47"/>
      <c r="WZZ813" s="47"/>
      <c r="XAA813" s="47"/>
      <c r="XAB813" s="47"/>
      <c r="XAC813" s="47"/>
      <c r="XAD813" s="47"/>
      <c r="XAE813" s="47"/>
      <c r="XAF813" s="47"/>
      <c r="XAG813" s="47"/>
      <c r="XAH813" s="47"/>
      <c r="XAI813" s="47"/>
      <c r="XAJ813" s="47"/>
      <c r="XAK813" s="47"/>
      <c r="XAL813" s="47"/>
      <c r="XAM813" s="47"/>
      <c r="XAN813" s="47"/>
      <c r="XAO813" s="47"/>
      <c r="XAP813" s="47"/>
      <c r="XAQ813" s="47"/>
      <c r="XAR813" s="47"/>
      <c r="XAS813" s="47"/>
      <c r="XAT813" s="47"/>
      <c r="XAU813" s="47"/>
      <c r="XAV813" s="47"/>
      <c r="XAW813" s="47"/>
      <c r="XAX813" s="47"/>
      <c r="XAY813" s="47"/>
      <c r="XAZ813" s="47"/>
      <c r="XBA813" s="47"/>
      <c r="XBB813" s="47"/>
      <c r="XBC813" s="47"/>
      <c r="XBD813" s="47"/>
      <c r="XBE813" s="47"/>
      <c r="XBF813" s="47"/>
      <c r="XBG813" s="47"/>
      <c r="XBH813" s="47"/>
      <c r="XBI813" s="47"/>
      <c r="XBJ813" s="47"/>
      <c r="XBK813" s="47"/>
      <c r="XBL813" s="47"/>
      <c r="XBM813" s="47"/>
      <c r="XBN813" s="47"/>
      <c r="XBO813" s="47"/>
      <c r="XBP813" s="47"/>
      <c r="XBQ813" s="47"/>
      <c r="XBR813" s="47"/>
      <c r="XBS813" s="47"/>
      <c r="XBT813" s="47"/>
      <c r="XBU813" s="47"/>
      <c r="XBV813" s="47"/>
      <c r="XBW813" s="47"/>
      <c r="XBX813" s="47"/>
      <c r="XBY813" s="47"/>
      <c r="XBZ813" s="47"/>
      <c r="XCA813" s="47"/>
      <c r="XCB813" s="47"/>
      <c r="XCC813" s="47"/>
      <c r="XCD813" s="47"/>
      <c r="XCE813" s="47"/>
      <c r="XCF813" s="47"/>
      <c r="XCG813" s="47"/>
      <c r="XCH813" s="47"/>
      <c r="XCI813" s="47"/>
      <c r="XCJ813" s="47"/>
      <c r="XCK813" s="47"/>
      <c r="XCL813" s="47"/>
      <c r="XCM813" s="47"/>
      <c r="XCN813" s="47"/>
      <c r="XCO813" s="47"/>
      <c r="XCP813" s="47"/>
      <c r="XCQ813" s="47"/>
      <c r="XCR813" s="47"/>
      <c r="XCS813" s="47"/>
      <c r="XCT813" s="47"/>
      <c r="XCU813" s="47"/>
      <c r="XCV813" s="47"/>
      <c r="XCW813" s="47"/>
      <c r="XCX813" s="47"/>
      <c r="XCY813" s="47"/>
      <c r="XCZ813" s="47"/>
      <c r="XDA813" s="47"/>
      <c r="XDB813" s="47"/>
      <c r="XDC813" s="47"/>
      <c r="XDD813" s="47"/>
      <c r="XDE813" s="47"/>
      <c r="XDF813" s="47"/>
      <c r="XDG813" s="47"/>
      <c r="XDH813" s="47"/>
      <c r="XDI813" s="47"/>
      <c r="XDJ813" s="47"/>
      <c r="XDK813" s="47"/>
      <c r="XDL813" s="47"/>
      <c r="XDM813" s="47"/>
      <c r="XDN813" s="47"/>
      <c r="XDO813" s="47"/>
      <c r="XDP813" s="47"/>
      <c r="XDQ813" s="47"/>
      <c r="XDR813" s="47"/>
      <c r="XDS813" s="47"/>
      <c r="XDT813" s="47"/>
      <c r="XDU813" s="47"/>
      <c r="XDV813" s="47"/>
      <c r="XDW813" s="47"/>
      <c r="XDX813" s="47"/>
      <c r="XDY813" s="47"/>
      <c r="XDZ813" s="47"/>
      <c r="XEA813" s="47"/>
      <c r="XEB813" s="47"/>
      <c r="XEC813" s="47"/>
      <c r="XED813" s="47"/>
      <c r="XEE813" s="47"/>
      <c r="XEF813" s="47"/>
      <c r="XEG813" s="47"/>
      <c r="XEH813" s="47"/>
      <c r="XEI813" s="47"/>
      <c r="XEJ813" s="47"/>
      <c r="XEK813" s="47"/>
      <c r="XEL813" s="47"/>
      <c r="XEM813" s="47"/>
      <c r="XEN813" s="47"/>
      <c r="XEO813" s="47"/>
      <c r="XEP813" s="47"/>
      <c r="XEQ813" s="47"/>
      <c r="XER813" s="47"/>
      <c r="XES813" s="47"/>
      <c r="XET813" s="47"/>
      <c r="XEU813" s="47"/>
      <c r="XEV813" s="47"/>
      <c r="XEW813" s="47"/>
      <c r="XEX813" s="47"/>
    </row>
    <row r="814" spans="1:16378" s="4" customFormat="1" x14ac:dyDescent="0.2">
      <c r="A814" s="48">
        <v>3113</v>
      </c>
      <c r="B814" s="48">
        <v>6122</v>
      </c>
      <c r="C814" s="140">
        <v>20138000000</v>
      </c>
      <c r="D814" s="49" t="s">
        <v>1181</v>
      </c>
      <c r="E814" s="71" t="s">
        <v>267</v>
      </c>
      <c r="F814" s="16"/>
      <c r="G814" s="74">
        <v>500000</v>
      </c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  <c r="CC814" s="47"/>
      <c r="CD814" s="47"/>
      <c r="CE814" s="47"/>
      <c r="CF814" s="47"/>
      <c r="CG814" s="47"/>
      <c r="CH814" s="47"/>
      <c r="CI814" s="47"/>
      <c r="CJ814" s="47"/>
      <c r="CK814" s="47"/>
      <c r="CL814" s="47"/>
      <c r="CM814" s="47"/>
      <c r="CN814" s="47"/>
      <c r="CO814" s="47"/>
      <c r="CP814" s="47"/>
      <c r="CQ814" s="47"/>
      <c r="CR814" s="47"/>
      <c r="CS814" s="47"/>
      <c r="CT814" s="47"/>
      <c r="CU814" s="47"/>
      <c r="CV814" s="47"/>
      <c r="CW814" s="47"/>
      <c r="CX814" s="47"/>
      <c r="CY814" s="47"/>
      <c r="CZ814" s="47"/>
      <c r="DA814" s="47"/>
      <c r="DB814" s="47"/>
      <c r="DC814" s="47"/>
      <c r="DD814" s="47"/>
      <c r="DE814" s="47"/>
      <c r="DF814" s="47"/>
      <c r="DG814" s="47"/>
      <c r="DH814" s="47"/>
      <c r="DI814" s="47"/>
      <c r="DJ814" s="47"/>
      <c r="DK814" s="47"/>
      <c r="DL814" s="47"/>
      <c r="DM814" s="47"/>
      <c r="DN814" s="47"/>
      <c r="DO814" s="47"/>
      <c r="DP814" s="47"/>
      <c r="DQ814" s="47"/>
      <c r="DR814" s="47"/>
      <c r="DS814" s="47"/>
      <c r="DT814" s="47"/>
      <c r="DU814" s="47"/>
      <c r="DV814" s="47"/>
      <c r="DW814" s="47"/>
      <c r="DX814" s="47"/>
      <c r="DY814" s="47"/>
      <c r="DZ814" s="47"/>
      <c r="EA814" s="47"/>
      <c r="EB814" s="47"/>
      <c r="EC814" s="47"/>
      <c r="ED814" s="47"/>
      <c r="EE814" s="47"/>
      <c r="EF814" s="47"/>
      <c r="EG814" s="47"/>
      <c r="EH814" s="47"/>
      <c r="EI814" s="47"/>
      <c r="EJ814" s="47"/>
      <c r="EK814" s="47"/>
      <c r="EL814" s="47"/>
      <c r="EM814" s="47"/>
      <c r="EN814" s="47"/>
      <c r="EO814" s="47"/>
      <c r="EP814" s="47"/>
      <c r="EQ814" s="47"/>
      <c r="ER814" s="47"/>
      <c r="ES814" s="47"/>
      <c r="ET814" s="47"/>
      <c r="EU814" s="47"/>
      <c r="EV814" s="47"/>
      <c r="EW814" s="47"/>
      <c r="EX814" s="47"/>
      <c r="EY814" s="47"/>
      <c r="EZ814" s="47"/>
      <c r="FA814" s="47"/>
      <c r="FB814" s="47"/>
      <c r="FC814" s="47"/>
      <c r="FD814" s="47"/>
      <c r="FE814" s="47"/>
      <c r="FF814" s="47"/>
      <c r="FG814" s="47"/>
      <c r="FH814" s="47"/>
      <c r="FI814" s="47"/>
      <c r="FJ814" s="47"/>
      <c r="FK814" s="47"/>
      <c r="FL814" s="47"/>
      <c r="FM814" s="47"/>
      <c r="FN814" s="47"/>
      <c r="FO814" s="47"/>
      <c r="FP814" s="47"/>
      <c r="FQ814" s="47"/>
      <c r="FR814" s="47"/>
      <c r="FS814" s="47"/>
      <c r="FT814" s="47"/>
      <c r="FU814" s="47"/>
      <c r="FV814" s="47"/>
      <c r="FW814" s="47"/>
      <c r="FX814" s="47"/>
      <c r="FY814" s="47"/>
      <c r="FZ814" s="47"/>
      <c r="GA814" s="47"/>
      <c r="GB814" s="47"/>
      <c r="GC814" s="47"/>
      <c r="GD814" s="47"/>
      <c r="GE814" s="47"/>
      <c r="GF814" s="47"/>
      <c r="GG814" s="47"/>
      <c r="GH814" s="47"/>
      <c r="GI814" s="47"/>
      <c r="GJ814" s="47"/>
      <c r="GK814" s="47"/>
      <c r="GL814" s="47"/>
      <c r="GM814" s="47"/>
      <c r="GN814" s="47"/>
      <c r="GO814" s="47"/>
      <c r="GP814" s="47"/>
      <c r="GQ814" s="47"/>
      <c r="GR814" s="47"/>
      <c r="GS814" s="47"/>
      <c r="GT814" s="47"/>
      <c r="GU814" s="47"/>
      <c r="GV814" s="47"/>
      <c r="GW814" s="47"/>
      <c r="GX814" s="47"/>
      <c r="GY814" s="47"/>
      <c r="GZ814" s="47"/>
      <c r="HA814" s="47"/>
      <c r="HB814" s="47"/>
      <c r="HC814" s="47"/>
      <c r="HD814" s="47"/>
      <c r="HE814" s="47"/>
      <c r="HF814" s="47"/>
      <c r="HG814" s="47"/>
      <c r="HH814" s="47"/>
      <c r="HI814" s="47"/>
      <c r="HJ814" s="47"/>
      <c r="HK814" s="47"/>
      <c r="HL814" s="47"/>
      <c r="HM814" s="47"/>
      <c r="HN814" s="47"/>
      <c r="HO814" s="47"/>
      <c r="HP814" s="47"/>
      <c r="HQ814" s="47"/>
      <c r="HR814" s="47"/>
      <c r="HS814" s="47"/>
      <c r="HT814" s="47"/>
      <c r="HU814" s="47"/>
      <c r="HV814" s="47"/>
      <c r="HW814" s="47"/>
      <c r="HX814" s="47"/>
      <c r="HY814" s="47"/>
      <c r="HZ814" s="47"/>
      <c r="IA814" s="47"/>
      <c r="IB814" s="47"/>
      <c r="IC814" s="47"/>
      <c r="ID814" s="47"/>
      <c r="IE814" s="47"/>
      <c r="IF814" s="47"/>
      <c r="IG814" s="47"/>
      <c r="IH814" s="47"/>
      <c r="II814" s="47"/>
      <c r="IJ814" s="47"/>
      <c r="IK814" s="47"/>
      <c r="IL814" s="47"/>
      <c r="IM814" s="47"/>
      <c r="IN814" s="47"/>
      <c r="IO814" s="47"/>
      <c r="IP814" s="47"/>
      <c r="IQ814" s="47"/>
      <c r="IR814" s="47"/>
      <c r="IS814" s="47"/>
      <c r="IT814" s="47"/>
      <c r="IU814" s="47"/>
      <c r="IV814" s="47"/>
      <c r="IW814" s="47"/>
      <c r="IX814" s="47"/>
      <c r="IY814" s="47"/>
      <c r="IZ814" s="47"/>
      <c r="JA814" s="47"/>
      <c r="JB814" s="47"/>
      <c r="JC814" s="47"/>
      <c r="JD814" s="47"/>
      <c r="JE814" s="47"/>
      <c r="JF814" s="47"/>
      <c r="JG814" s="47"/>
      <c r="JH814" s="47"/>
      <c r="JI814" s="47"/>
      <c r="JJ814" s="47"/>
      <c r="JK814" s="47"/>
      <c r="JL814" s="47"/>
      <c r="JM814" s="47"/>
      <c r="JN814" s="47"/>
      <c r="JO814" s="47"/>
      <c r="JP814" s="47"/>
      <c r="JQ814" s="47"/>
      <c r="JR814" s="47"/>
      <c r="JS814" s="47"/>
      <c r="JT814" s="47"/>
      <c r="JU814" s="47"/>
      <c r="JV814" s="47"/>
      <c r="JW814" s="47"/>
      <c r="JX814" s="47"/>
      <c r="JY814" s="47"/>
      <c r="JZ814" s="47"/>
      <c r="KA814" s="47"/>
      <c r="KB814" s="47"/>
      <c r="KC814" s="47"/>
      <c r="KD814" s="47"/>
      <c r="KE814" s="47"/>
      <c r="KF814" s="47"/>
      <c r="KG814" s="47"/>
      <c r="KH814" s="47"/>
      <c r="KI814" s="47"/>
      <c r="KJ814" s="47"/>
      <c r="KK814" s="47"/>
      <c r="KL814" s="47"/>
      <c r="KM814" s="47"/>
      <c r="KN814" s="47"/>
      <c r="KO814" s="47"/>
      <c r="KP814" s="47"/>
      <c r="KQ814" s="47"/>
      <c r="KR814" s="47"/>
      <c r="KS814" s="47"/>
      <c r="KT814" s="47"/>
      <c r="KU814" s="47"/>
      <c r="KV814" s="47"/>
      <c r="KW814" s="47"/>
      <c r="KX814" s="47"/>
      <c r="KY814" s="47"/>
      <c r="KZ814" s="47"/>
      <c r="LA814" s="47"/>
      <c r="LB814" s="47"/>
      <c r="LC814" s="47"/>
      <c r="LD814" s="47"/>
      <c r="LE814" s="47"/>
      <c r="LF814" s="47"/>
      <c r="LG814" s="47"/>
      <c r="LH814" s="47"/>
      <c r="LI814" s="47"/>
      <c r="LJ814" s="47"/>
      <c r="LK814" s="47"/>
      <c r="LL814" s="47"/>
      <c r="LM814" s="47"/>
      <c r="LN814" s="47"/>
      <c r="LO814" s="47"/>
      <c r="LP814" s="47"/>
      <c r="LQ814" s="47"/>
      <c r="LR814" s="47"/>
      <c r="LS814" s="47"/>
      <c r="LT814" s="47"/>
      <c r="LU814" s="47"/>
      <c r="LV814" s="47"/>
      <c r="LW814" s="47"/>
      <c r="LX814" s="47"/>
      <c r="LY814" s="47"/>
      <c r="LZ814" s="47"/>
      <c r="MA814" s="47"/>
      <c r="MB814" s="47"/>
      <c r="MC814" s="47"/>
      <c r="MD814" s="47"/>
      <c r="ME814" s="47"/>
      <c r="MF814" s="47"/>
      <c r="MG814" s="47"/>
      <c r="MH814" s="47"/>
      <c r="MI814" s="47"/>
      <c r="MJ814" s="47"/>
      <c r="MK814" s="47"/>
      <c r="ML814" s="47"/>
      <c r="MM814" s="47"/>
      <c r="MN814" s="47"/>
      <c r="MO814" s="47"/>
      <c r="MP814" s="47"/>
      <c r="MQ814" s="47"/>
      <c r="MR814" s="47"/>
      <c r="MS814" s="47"/>
      <c r="MT814" s="47"/>
      <c r="MU814" s="47"/>
      <c r="MV814" s="47"/>
      <c r="MW814" s="47"/>
      <c r="MX814" s="47"/>
      <c r="MY814" s="47"/>
      <c r="MZ814" s="47"/>
      <c r="NA814" s="47"/>
      <c r="NB814" s="47"/>
      <c r="NC814" s="47"/>
      <c r="ND814" s="47"/>
      <c r="NE814" s="47"/>
      <c r="NF814" s="47"/>
      <c r="NG814" s="47"/>
      <c r="NH814" s="47"/>
      <c r="NI814" s="47"/>
      <c r="NJ814" s="47"/>
      <c r="NK814" s="47"/>
      <c r="NL814" s="47"/>
      <c r="NM814" s="47"/>
      <c r="NN814" s="47"/>
      <c r="NO814" s="47"/>
      <c r="NP814" s="47"/>
      <c r="NQ814" s="47"/>
      <c r="NR814" s="47"/>
      <c r="NS814" s="47"/>
      <c r="NT814" s="47"/>
      <c r="NU814" s="47"/>
      <c r="NV814" s="47"/>
      <c r="NW814" s="47"/>
      <c r="NX814" s="47"/>
      <c r="NY814" s="47"/>
      <c r="NZ814" s="47"/>
      <c r="OA814" s="47"/>
      <c r="OB814" s="47"/>
      <c r="OC814" s="47"/>
      <c r="OD814" s="47"/>
      <c r="OE814" s="47"/>
      <c r="OF814" s="47"/>
      <c r="OG814" s="47"/>
      <c r="OH814" s="47"/>
      <c r="OI814" s="47"/>
      <c r="OJ814" s="47"/>
      <c r="OK814" s="47"/>
      <c r="OL814" s="47"/>
      <c r="OM814" s="47"/>
      <c r="ON814" s="47"/>
      <c r="OO814" s="47"/>
      <c r="OP814" s="47"/>
      <c r="OQ814" s="47"/>
      <c r="OR814" s="47"/>
      <c r="OS814" s="47"/>
      <c r="OT814" s="47"/>
      <c r="OU814" s="47"/>
      <c r="OV814" s="47"/>
      <c r="OW814" s="47"/>
      <c r="OX814" s="47"/>
      <c r="OY814" s="47"/>
      <c r="OZ814" s="47"/>
      <c r="PA814" s="47"/>
      <c r="PB814" s="47"/>
      <c r="PC814" s="47"/>
      <c r="PD814" s="47"/>
      <c r="PE814" s="47"/>
      <c r="PF814" s="47"/>
      <c r="PG814" s="47"/>
      <c r="PH814" s="47"/>
      <c r="PI814" s="47"/>
      <c r="PJ814" s="47"/>
      <c r="PK814" s="47"/>
      <c r="PL814" s="47"/>
      <c r="PM814" s="47"/>
      <c r="PN814" s="47"/>
      <c r="PO814" s="47"/>
      <c r="PP814" s="47"/>
      <c r="PQ814" s="47"/>
      <c r="PR814" s="47"/>
      <c r="PS814" s="47"/>
      <c r="PT814" s="47"/>
      <c r="PU814" s="47"/>
      <c r="PV814" s="47"/>
      <c r="PW814" s="47"/>
      <c r="PX814" s="47"/>
      <c r="PY814" s="47"/>
      <c r="PZ814" s="47"/>
      <c r="QA814" s="47"/>
      <c r="QB814" s="47"/>
      <c r="QC814" s="47"/>
      <c r="QD814" s="47"/>
      <c r="QE814" s="47"/>
      <c r="QF814" s="47"/>
      <c r="QG814" s="47"/>
      <c r="QH814" s="47"/>
      <c r="QI814" s="47"/>
      <c r="QJ814" s="47"/>
      <c r="QK814" s="47"/>
      <c r="QL814" s="47"/>
      <c r="QM814" s="47"/>
      <c r="QN814" s="47"/>
      <c r="QO814" s="47"/>
      <c r="QP814" s="47"/>
      <c r="QQ814" s="47"/>
      <c r="QR814" s="47"/>
      <c r="QS814" s="47"/>
      <c r="QT814" s="47"/>
      <c r="QU814" s="47"/>
      <c r="QV814" s="47"/>
      <c r="QW814" s="47"/>
      <c r="QX814" s="47"/>
      <c r="QY814" s="47"/>
      <c r="QZ814" s="47"/>
      <c r="RA814" s="47"/>
      <c r="RB814" s="47"/>
      <c r="RC814" s="47"/>
      <c r="RD814" s="47"/>
      <c r="RE814" s="47"/>
      <c r="RF814" s="47"/>
      <c r="RG814" s="47"/>
      <c r="RH814" s="47"/>
      <c r="RI814" s="47"/>
      <c r="RJ814" s="47"/>
      <c r="RK814" s="47"/>
      <c r="RL814" s="47"/>
      <c r="RM814" s="47"/>
      <c r="RN814" s="47"/>
      <c r="RO814" s="47"/>
      <c r="RP814" s="47"/>
      <c r="RQ814" s="47"/>
      <c r="RR814" s="47"/>
      <c r="RS814" s="47"/>
      <c r="RT814" s="47"/>
      <c r="RU814" s="47"/>
      <c r="RV814" s="47"/>
      <c r="RW814" s="47"/>
      <c r="RX814" s="47"/>
      <c r="RY814" s="47"/>
      <c r="RZ814" s="47"/>
      <c r="SA814" s="47"/>
      <c r="SB814" s="47"/>
      <c r="SC814" s="47"/>
      <c r="SD814" s="47"/>
      <c r="SE814" s="47"/>
      <c r="SF814" s="47"/>
      <c r="SG814" s="47"/>
      <c r="SH814" s="47"/>
      <c r="SI814" s="47"/>
      <c r="SJ814" s="47"/>
      <c r="SK814" s="47"/>
      <c r="SL814" s="47"/>
      <c r="SM814" s="47"/>
      <c r="SN814" s="47"/>
      <c r="SO814" s="47"/>
      <c r="SP814" s="47"/>
      <c r="SQ814" s="47"/>
      <c r="SR814" s="47"/>
      <c r="SS814" s="47"/>
      <c r="ST814" s="47"/>
      <c r="SU814" s="47"/>
      <c r="SV814" s="47"/>
      <c r="SW814" s="47"/>
      <c r="SX814" s="47"/>
      <c r="SY814" s="47"/>
      <c r="SZ814" s="47"/>
      <c r="TA814" s="47"/>
      <c r="TB814" s="47"/>
      <c r="TC814" s="47"/>
      <c r="TD814" s="47"/>
      <c r="TE814" s="47"/>
      <c r="TF814" s="47"/>
      <c r="TG814" s="47"/>
      <c r="TH814" s="47"/>
      <c r="TI814" s="47"/>
      <c r="TJ814" s="47"/>
      <c r="TK814" s="47"/>
      <c r="TL814" s="47"/>
      <c r="TM814" s="47"/>
      <c r="TN814" s="47"/>
      <c r="TO814" s="47"/>
      <c r="TP814" s="47"/>
      <c r="TQ814" s="47"/>
      <c r="TR814" s="47"/>
      <c r="TS814" s="47"/>
      <c r="TT814" s="47"/>
      <c r="TU814" s="47"/>
      <c r="TV814" s="47"/>
      <c r="TW814" s="47"/>
      <c r="TX814" s="47"/>
      <c r="TY814" s="47"/>
      <c r="TZ814" s="47"/>
      <c r="UA814" s="47"/>
      <c r="UB814" s="47"/>
      <c r="UC814" s="47"/>
      <c r="UD814" s="47"/>
      <c r="UE814" s="47"/>
      <c r="UF814" s="47"/>
      <c r="UG814" s="47"/>
      <c r="UH814" s="47"/>
      <c r="UI814" s="47"/>
      <c r="UJ814" s="47"/>
      <c r="UK814" s="47"/>
      <c r="UL814" s="47"/>
      <c r="UM814" s="47"/>
      <c r="UN814" s="47"/>
      <c r="UO814" s="47"/>
      <c r="UP814" s="47"/>
      <c r="UQ814" s="47"/>
      <c r="UR814" s="47"/>
      <c r="US814" s="47"/>
      <c r="UT814" s="47"/>
      <c r="UU814" s="47"/>
      <c r="UV814" s="47"/>
      <c r="UW814" s="47"/>
      <c r="UX814" s="47"/>
      <c r="UY814" s="47"/>
      <c r="UZ814" s="47"/>
      <c r="VA814" s="47"/>
      <c r="VB814" s="47"/>
      <c r="VC814" s="47"/>
      <c r="VD814" s="47"/>
      <c r="VE814" s="47"/>
      <c r="VF814" s="47"/>
      <c r="VG814" s="47"/>
      <c r="VH814" s="47"/>
      <c r="VI814" s="47"/>
      <c r="VJ814" s="47"/>
      <c r="VK814" s="47"/>
      <c r="VL814" s="47"/>
      <c r="VM814" s="47"/>
      <c r="VN814" s="47"/>
      <c r="VO814" s="47"/>
      <c r="VP814" s="47"/>
      <c r="VQ814" s="47"/>
      <c r="VR814" s="47"/>
      <c r="VS814" s="47"/>
      <c r="VT814" s="47"/>
      <c r="VU814" s="47"/>
      <c r="VV814" s="47"/>
      <c r="VW814" s="47"/>
      <c r="VX814" s="47"/>
      <c r="VY814" s="47"/>
      <c r="VZ814" s="47"/>
      <c r="WA814" s="47"/>
      <c r="WB814" s="47"/>
      <c r="WC814" s="47"/>
      <c r="WD814" s="47"/>
      <c r="WE814" s="47"/>
      <c r="WF814" s="47"/>
      <c r="WG814" s="47"/>
      <c r="WH814" s="47"/>
      <c r="WI814" s="47"/>
      <c r="WJ814" s="47"/>
      <c r="WK814" s="47"/>
      <c r="WL814" s="47"/>
      <c r="WM814" s="47"/>
      <c r="WN814" s="47"/>
      <c r="WO814" s="47"/>
      <c r="WP814" s="47"/>
      <c r="WQ814" s="47"/>
      <c r="WR814" s="47"/>
      <c r="WS814" s="47"/>
      <c r="WT814" s="47"/>
      <c r="WU814" s="47"/>
      <c r="WV814" s="47"/>
      <c r="WW814" s="47"/>
      <c r="WX814" s="47"/>
      <c r="WY814" s="47"/>
      <c r="WZ814" s="47"/>
      <c r="XA814" s="47"/>
      <c r="XB814" s="47"/>
      <c r="XC814" s="47"/>
      <c r="XD814" s="47"/>
      <c r="XE814" s="47"/>
      <c r="XF814" s="47"/>
      <c r="XG814" s="47"/>
      <c r="XH814" s="47"/>
      <c r="XI814" s="47"/>
      <c r="XJ814" s="47"/>
      <c r="XK814" s="47"/>
      <c r="XL814" s="47"/>
      <c r="XM814" s="47"/>
      <c r="XN814" s="47"/>
      <c r="XO814" s="47"/>
      <c r="XP814" s="47"/>
      <c r="XQ814" s="47"/>
      <c r="XR814" s="47"/>
      <c r="XS814" s="47"/>
      <c r="XT814" s="47"/>
      <c r="XU814" s="47"/>
      <c r="XV814" s="47"/>
      <c r="XW814" s="47"/>
      <c r="XX814" s="47"/>
      <c r="XY814" s="47"/>
      <c r="XZ814" s="47"/>
      <c r="YA814" s="47"/>
      <c r="YB814" s="47"/>
      <c r="YC814" s="47"/>
      <c r="YD814" s="47"/>
      <c r="YE814" s="47"/>
      <c r="YF814" s="47"/>
      <c r="YG814" s="47"/>
      <c r="YH814" s="47"/>
      <c r="YI814" s="47"/>
      <c r="YJ814" s="47"/>
      <c r="YK814" s="47"/>
      <c r="YL814" s="47"/>
      <c r="YM814" s="47"/>
      <c r="YN814" s="47"/>
      <c r="YO814" s="47"/>
      <c r="YP814" s="47"/>
      <c r="YQ814" s="47"/>
      <c r="YR814" s="47"/>
      <c r="YS814" s="47"/>
      <c r="YT814" s="47"/>
      <c r="YU814" s="47"/>
      <c r="YV814" s="47"/>
      <c r="YW814" s="47"/>
      <c r="YX814" s="47"/>
      <c r="YY814" s="47"/>
      <c r="YZ814" s="47"/>
      <c r="ZA814" s="47"/>
      <c r="ZB814" s="47"/>
      <c r="ZC814" s="47"/>
      <c r="ZD814" s="47"/>
      <c r="ZE814" s="47"/>
      <c r="ZF814" s="47"/>
      <c r="ZG814" s="47"/>
      <c r="ZH814" s="47"/>
      <c r="ZI814" s="47"/>
      <c r="ZJ814" s="47"/>
      <c r="ZK814" s="47"/>
      <c r="ZL814" s="47"/>
      <c r="ZM814" s="47"/>
      <c r="ZN814" s="47"/>
      <c r="ZO814" s="47"/>
      <c r="ZP814" s="47"/>
      <c r="ZQ814" s="47"/>
      <c r="ZR814" s="47"/>
      <c r="ZS814" s="47"/>
      <c r="ZT814" s="47"/>
      <c r="ZU814" s="47"/>
      <c r="ZV814" s="47"/>
      <c r="ZW814" s="47"/>
      <c r="ZX814" s="47"/>
      <c r="ZY814" s="47"/>
      <c r="ZZ814" s="47"/>
      <c r="AAA814" s="47"/>
      <c r="AAB814" s="47"/>
      <c r="AAC814" s="47"/>
      <c r="AAD814" s="47"/>
      <c r="AAE814" s="47"/>
      <c r="AAF814" s="47"/>
      <c r="AAG814" s="47"/>
      <c r="AAH814" s="47"/>
      <c r="AAI814" s="47"/>
      <c r="AAJ814" s="47"/>
      <c r="AAK814" s="47"/>
      <c r="AAL814" s="47"/>
      <c r="AAM814" s="47"/>
      <c r="AAN814" s="47"/>
      <c r="AAO814" s="47"/>
      <c r="AAP814" s="47"/>
      <c r="AAQ814" s="47"/>
      <c r="AAR814" s="47"/>
      <c r="AAS814" s="47"/>
      <c r="AAT814" s="47"/>
      <c r="AAU814" s="47"/>
      <c r="AAV814" s="47"/>
      <c r="AAW814" s="47"/>
      <c r="AAX814" s="47"/>
      <c r="AAY814" s="47"/>
      <c r="AAZ814" s="47"/>
      <c r="ABA814" s="47"/>
      <c r="ABB814" s="47"/>
      <c r="ABC814" s="47"/>
      <c r="ABD814" s="47"/>
      <c r="ABE814" s="47"/>
      <c r="ABF814" s="47"/>
      <c r="ABG814" s="47"/>
      <c r="ABH814" s="47"/>
      <c r="ABI814" s="47"/>
      <c r="ABJ814" s="47"/>
      <c r="ABK814" s="47"/>
      <c r="ABL814" s="47"/>
      <c r="ABM814" s="47"/>
      <c r="ABN814" s="47"/>
      <c r="ABO814" s="47"/>
      <c r="ABP814" s="47"/>
      <c r="ABQ814" s="47"/>
      <c r="ABR814" s="47"/>
      <c r="ABS814" s="47"/>
      <c r="ABT814" s="47"/>
      <c r="ABU814" s="47"/>
      <c r="ABV814" s="47"/>
      <c r="ABW814" s="47"/>
      <c r="ABX814" s="47"/>
      <c r="ABY814" s="47"/>
      <c r="ABZ814" s="47"/>
      <c r="ACA814" s="47"/>
      <c r="ACB814" s="47"/>
      <c r="ACC814" s="47"/>
      <c r="ACD814" s="47"/>
      <c r="ACE814" s="47"/>
      <c r="ACF814" s="47"/>
      <c r="ACG814" s="47"/>
      <c r="ACH814" s="47"/>
      <c r="ACI814" s="47"/>
      <c r="ACJ814" s="47"/>
      <c r="ACK814" s="47"/>
      <c r="ACL814" s="47"/>
      <c r="ACM814" s="47"/>
      <c r="ACN814" s="47"/>
      <c r="ACO814" s="47"/>
      <c r="ACP814" s="47"/>
      <c r="ACQ814" s="47"/>
      <c r="ACR814" s="47"/>
      <c r="ACS814" s="47"/>
      <c r="ACT814" s="47"/>
      <c r="ACU814" s="47"/>
      <c r="ACV814" s="47"/>
      <c r="ACW814" s="47"/>
      <c r="ACX814" s="47"/>
      <c r="ACY814" s="47"/>
      <c r="ACZ814" s="47"/>
      <c r="ADA814" s="47"/>
      <c r="ADB814" s="47"/>
      <c r="ADC814" s="47"/>
      <c r="ADD814" s="47"/>
      <c r="ADE814" s="47"/>
      <c r="ADF814" s="47"/>
      <c r="ADG814" s="47"/>
      <c r="ADH814" s="47"/>
      <c r="ADI814" s="47"/>
      <c r="ADJ814" s="47"/>
      <c r="ADK814" s="47"/>
      <c r="ADL814" s="47"/>
      <c r="ADM814" s="47"/>
      <c r="ADN814" s="47"/>
      <c r="ADO814" s="47"/>
      <c r="ADP814" s="47"/>
      <c r="ADQ814" s="47"/>
      <c r="ADR814" s="47"/>
      <c r="ADS814" s="47"/>
      <c r="ADT814" s="47"/>
      <c r="ADU814" s="47"/>
      <c r="ADV814" s="47"/>
      <c r="ADW814" s="47"/>
      <c r="ADX814" s="47"/>
      <c r="ADY814" s="47"/>
      <c r="ADZ814" s="47"/>
      <c r="AEA814" s="47"/>
      <c r="AEB814" s="47"/>
      <c r="AEC814" s="47"/>
      <c r="AED814" s="47"/>
      <c r="AEE814" s="47"/>
      <c r="AEF814" s="47"/>
      <c r="AEG814" s="47"/>
      <c r="AEH814" s="47"/>
      <c r="AEI814" s="47"/>
      <c r="AEJ814" s="47"/>
      <c r="AEK814" s="47"/>
      <c r="AEL814" s="47"/>
      <c r="AEM814" s="47"/>
      <c r="AEN814" s="47"/>
      <c r="AEO814" s="47"/>
      <c r="AEP814" s="47"/>
      <c r="AEQ814" s="47"/>
      <c r="AER814" s="47"/>
      <c r="AES814" s="47"/>
      <c r="AET814" s="47"/>
      <c r="AEU814" s="47"/>
      <c r="AEV814" s="47"/>
      <c r="AEW814" s="47"/>
      <c r="AEX814" s="47"/>
      <c r="AEY814" s="47"/>
      <c r="AEZ814" s="47"/>
      <c r="AFA814" s="47"/>
      <c r="AFB814" s="47"/>
      <c r="AFC814" s="47"/>
      <c r="AFD814" s="47"/>
      <c r="AFE814" s="47"/>
      <c r="AFF814" s="47"/>
      <c r="AFG814" s="47"/>
      <c r="AFH814" s="47"/>
      <c r="AFI814" s="47"/>
      <c r="AFJ814" s="47"/>
      <c r="AFK814" s="47"/>
      <c r="AFL814" s="47"/>
      <c r="AFM814" s="47"/>
      <c r="AFN814" s="47"/>
      <c r="AFO814" s="47"/>
      <c r="AFP814" s="47"/>
      <c r="AFQ814" s="47"/>
      <c r="AFR814" s="47"/>
      <c r="AFS814" s="47"/>
      <c r="AFT814" s="47"/>
      <c r="AFU814" s="47"/>
      <c r="AFV814" s="47"/>
      <c r="AFW814" s="47"/>
      <c r="AFX814" s="47"/>
      <c r="AFY814" s="47"/>
      <c r="AFZ814" s="47"/>
      <c r="AGA814" s="47"/>
      <c r="AGB814" s="47"/>
      <c r="AGC814" s="47"/>
      <c r="AGD814" s="47"/>
      <c r="AGE814" s="47"/>
      <c r="AGF814" s="47"/>
      <c r="AGG814" s="47"/>
      <c r="AGH814" s="47"/>
      <c r="AGI814" s="47"/>
      <c r="AGJ814" s="47"/>
      <c r="AGK814" s="47"/>
      <c r="AGL814" s="47"/>
      <c r="AGM814" s="47"/>
      <c r="AGN814" s="47"/>
      <c r="AGO814" s="47"/>
      <c r="AGP814" s="47"/>
      <c r="AGQ814" s="47"/>
      <c r="AGR814" s="47"/>
      <c r="AGS814" s="47"/>
      <c r="AGT814" s="47"/>
      <c r="AGU814" s="47"/>
      <c r="AGV814" s="47"/>
      <c r="AGW814" s="47"/>
      <c r="AGX814" s="47"/>
      <c r="AGY814" s="47"/>
      <c r="AGZ814" s="47"/>
      <c r="AHA814" s="47"/>
      <c r="AHB814" s="47"/>
      <c r="AHC814" s="47"/>
      <c r="AHD814" s="47"/>
      <c r="AHE814" s="47"/>
      <c r="AHF814" s="47"/>
      <c r="AHG814" s="47"/>
      <c r="AHH814" s="47"/>
      <c r="AHI814" s="47"/>
      <c r="AHJ814" s="47"/>
      <c r="AHK814" s="47"/>
      <c r="AHL814" s="47"/>
      <c r="AHM814" s="47"/>
      <c r="AHN814" s="47"/>
      <c r="AHO814" s="47"/>
      <c r="AHP814" s="47"/>
      <c r="AHQ814" s="47"/>
      <c r="AHR814" s="47"/>
      <c r="AHS814" s="47"/>
      <c r="AHT814" s="47"/>
      <c r="AHU814" s="47"/>
      <c r="AHV814" s="47"/>
      <c r="AHW814" s="47"/>
      <c r="AHX814" s="47"/>
      <c r="AHY814" s="47"/>
      <c r="AHZ814" s="47"/>
      <c r="AIA814" s="47"/>
      <c r="AIB814" s="47"/>
      <c r="AIC814" s="47"/>
      <c r="AID814" s="47"/>
      <c r="AIE814" s="47"/>
      <c r="AIF814" s="47"/>
      <c r="AIG814" s="47"/>
      <c r="AIH814" s="47"/>
      <c r="AII814" s="47"/>
      <c r="AIJ814" s="47"/>
      <c r="AIK814" s="47"/>
      <c r="AIL814" s="47"/>
      <c r="AIM814" s="47"/>
      <c r="AIN814" s="47"/>
      <c r="AIO814" s="47"/>
      <c r="AIP814" s="47"/>
      <c r="AIQ814" s="47"/>
      <c r="AIR814" s="47"/>
      <c r="AIS814" s="47"/>
      <c r="AIT814" s="47"/>
      <c r="AIU814" s="47"/>
      <c r="AIV814" s="47"/>
      <c r="AIW814" s="47"/>
      <c r="AIX814" s="47"/>
      <c r="AIY814" s="47"/>
      <c r="AIZ814" s="47"/>
      <c r="AJA814" s="47"/>
      <c r="AJB814" s="47"/>
      <c r="AJC814" s="47"/>
      <c r="AJD814" s="47"/>
      <c r="AJE814" s="47"/>
      <c r="AJF814" s="47"/>
      <c r="AJG814" s="47"/>
      <c r="AJH814" s="47"/>
      <c r="AJI814" s="47"/>
      <c r="AJJ814" s="47"/>
      <c r="AJK814" s="47"/>
      <c r="AJL814" s="47"/>
      <c r="AJM814" s="47"/>
      <c r="AJN814" s="47"/>
      <c r="AJO814" s="47"/>
      <c r="AJP814" s="47"/>
      <c r="AJQ814" s="47"/>
      <c r="AJR814" s="47"/>
      <c r="AJS814" s="47"/>
      <c r="AJT814" s="47"/>
      <c r="AJU814" s="47"/>
      <c r="AJV814" s="47"/>
      <c r="AJW814" s="47"/>
      <c r="AJX814" s="47"/>
      <c r="AJY814" s="47"/>
      <c r="AJZ814" s="47"/>
      <c r="AKA814" s="47"/>
      <c r="AKB814" s="47"/>
      <c r="AKC814" s="47"/>
      <c r="AKD814" s="47"/>
      <c r="AKE814" s="47"/>
      <c r="AKF814" s="47"/>
      <c r="AKG814" s="47"/>
      <c r="AKH814" s="47"/>
      <c r="AKI814" s="47"/>
      <c r="AKJ814" s="47"/>
      <c r="AKK814" s="47"/>
      <c r="AKL814" s="47"/>
      <c r="AKM814" s="47"/>
      <c r="AKN814" s="47"/>
      <c r="AKO814" s="47"/>
      <c r="AKP814" s="47"/>
      <c r="AKQ814" s="47"/>
      <c r="AKR814" s="47"/>
      <c r="AKS814" s="47"/>
      <c r="AKT814" s="47"/>
      <c r="AKU814" s="47"/>
      <c r="AKV814" s="47"/>
      <c r="AKW814" s="47"/>
      <c r="AKX814" s="47"/>
      <c r="AKY814" s="47"/>
      <c r="AKZ814" s="47"/>
      <c r="ALA814" s="47"/>
      <c r="ALB814" s="47"/>
      <c r="ALC814" s="47"/>
      <c r="ALD814" s="47"/>
      <c r="ALE814" s="47"/>
      <c r="ALF814" s="47"/>
      <c r="ALG814" s="47"/>
      <c r="ALH814" s="47"/>
      <c r="ALI814" s="47"/>
      <c r="ALJ814" s="47"/>
      <c r="ALK814" s="47"/>
      <c r="ALL814" s="47"/>
      <c r="ALM814" s="47"/>
      <c r="ALN814" s="47"/>
      <c r="ALO814" s="47"/>
      <c r="ALP814" s="47"/>
      <c r="ALQ814" s="47"/>
      <c r="ALR814" s="47"/>
      <c r="ALS814" s="47"/>
      <c r="ALT814" s="47"/>
      <c r="ALU814" s="47"/>
      <c r="ALV814" s="47"/>
      <c r="ALW814" s="47"/>
      <c r="ALX814" s="47"/>
      <c r="ALY814" s="47"/>
      <c r="ALZ814" s="47"/>
      <c r="AMA814" s="47"/>
      <c r="AMB814" s="47"/>
      <c r="AMC814" s="47"/>
      <c r="AMD814" s="47"/>
      <c r="AME814" s="47"/>
      <c r="AMF814" s="47"/>
      <c r="AMG814" s="47"/>
      <c r="AMH814" s="47"/>
      <c r="AMI814" s="47"/>
      <c r="AMJ814" s="47"/>
      <c r="AMK814" s="47"/>
      <c r="AML814" s="47"/>
      <c r="AMM814" s="47"/>
      <c r="AMN814" s="47"/>
      <c r="AMO814" s="47"/>
      <c r="AMP814" s="47"/>
      <c r="AMQ814" s="47"/>
      <c r="AMR814" s="47"/>
      <c r="AMS814" s="47"/>
      <c r="AMT814" s="47"/>
      <c r="AMU814" s="47"/>
      <c r="AMV814" s="47"/>
      <c r="AMW814" s="47"/>
      <c r="AMX814" s="47"/>
      <c r="AMY814" s="47"/>
      <c r="AMZ814" s="47"/>
      <c r="ANA814" s="47"/>
      <c r="ANB814" s="47"/>
      <c r="ANC814" s="47"/>
      <c r="AND814" s="47"/>
      <c r="ANE814" s="47"/>
      <c r="ANF814" s="47"/>
      <c r="ANG814" s="47"/>
      <c r="ANH814" s="47"/>
      <c r="ANI814" s="47"/>
      <c r="ANJ814" s="47"/>
      <c r="ANK814" s="47"/>
      <c r="ANL814" s="47"/>
      <c r="ANM814" s="47"/>
      <c r="ANN814" s="47"/>
      <c r="ANO814" s="47"/>
      <c r="ANP814" s="47"/>
      <c r="ANQ814" s="47"/>
      <c r="ANR814" s="47"/>
      <c r="ANS814" s="47"/>
      <c r="ANT814" s="47"/>
      <c r="ANU814" s="47"/>
      <c r="ANV814" s="47"/>
      <c r="ANW814" s="47"/>
      <c r="ANX814" s="47"/>
      <c r="ANY814" s="47"/>
      <c r="ANZ814" s="47"/>
      <c r="AOA814" s="47"/>
      <c r="AOB814" s="47"/>
      <c r="AOC814" s="47"/>
      <c r="AOD814" s="47"/>
      <c r="AOE814" s="47"/>
      <c r="AOF814" s="47"/>
      <c r="AOG814" s="47"/>
      <c r="AOH814" s="47"/>
      <c r="AOI814" s="47"/>
      <c r="AOJ814" s="47"/>
      <c r="AOK814" s="47"/>
      <c r="AOL814" s="47"/>
      <c r="AOM814" s="47"/>
      <c r="AON814" s="47"/>
      <c r="AOO814" s="47"/>
      <c r="AOP814" s="47"/>
      <c r="AOQ814" s="47"/>
      <c r="AOR814" s="47"/>
      <c r="AOS814" s="47"/>
      <c r="AOT814" s="47"/>
      <c r="AOU814" s="47"/>
      <c r="AOV814" s="47"/>
      <c r="AOW814" s="47"/>
      <c r="AOX814" s="47"/>
      <c r="AOY814" s="47"/>
      <c r="AOZ814" s="47"/>
      <c r="APA814" s="47"/>
      <c r="APB814" s="47"/>
      <c r="APC814" s="47"/>
      <c r="APD814" s="47"/>
      <c r="APE814" s="47"/>
      <c r="APF814" s="47"/>
      <c r="APG814" s="47"/>
      <c r="APH814" s="47"/>
      <c r="API814" s="47"/>
      <c r="APJ814" s="47"/>
      <c r="APK814" s="47"/>
      <c r="APL814" s="47"/>
      <c r="APM814" s="47"/>
      <c r="APN814" s="47"/>
      <c r="APO814" s="47"/>
      <c r="APP814" s="47"/>
      <c r="APQ814" s="47"/>
      <c r="APR814" s="47"/>
      <c r="APS814" s="47"/>
      <c r="APT814" s="47"/>
      <c r="APU814" s="47"/>
      <c r="APV814" s="47"/>
      <c r="APW814" s="47"/>
      <c r="APX814" s="47"/>
      <c r="APY814" s="47"/>
      <c r="APZ814" s="47"/>
      <c r="AQA814" s="47"/>
      <c r="AQB814" s="47"/>
      <c r="AQC814" s="47"/>
      <c r="AQD814" s="47"/>
      <c r="AQE814" s="47"/>
      <c r="AQF814" s="47"/>
      <c r="AQG814" s="47"/>
      <c r="AQH814" s="47"/>
      <c r="AQI814" s="47"/>
      <c r="AQJ814" s="47"/>
      <c r="AQK814" s="47"/>
      <c r="AQL814" s="47"/>
      <c r="AQM814" s="47"/>
      <c r="AQN814" s="47"/>
      <c r="AQO814" s="47"/>
      <c r="AQP814" s="47"/>
      <c r="AQQ814" s="47"/>
      <c r="AQR814" s="47"/>
      <c r="AQS814" s="47"/>
      <c r="AQT814" s="47"/>
      <c r="AQU814" s="47"/>
      <c r="AQV814" s="47"/>
      <c r="AQW814" s="47"/>
      <c r="AQX814" s="47"/>
      <c r="AQY814" s="47"/>
      <c r="AQZ814" s="47"/>
      <c r="ARA814" s="47"/>
      <c r="ARB814" s="47"/>
      <c r="ARC814" s="47"/>
      <c r="ARD814" s="47"/>
      <c r="ARE814" s="47"/>
      <c r="ARF814" s="47"/>
      <c r="ARG814" s="47"/>
      <c r="ARH814" s="47"/>
      <c r="ARI814" s="47"/>
      <c r="ARJ814" s="47"/>
      <c r="ARK814" s="47"/>
      <c r="ARL814" s="47"/>
      <c r="ARM814" s="47"/>
      <c r="ARN814" s="47"/>
      <c r="ARO814" s="47"/>
      <c r="ARP814" s="47"/>
      <c r="ARQ814" s="47"/>
      <c r="ARR814" s="47"/>
      <c r="ARS814" s="47"/>
      <c r="ART814" s="47"/>
      <c r="ARU814" s="47"/>
      <c r="ARV814" s="47"/>
      <c r="ARW814" s="47"/>
      <c r="ARX814" s="47"/>
      <c r="ARY814" s="47"/>
      <c r="ARZ814" s="47"/>
      <c r="ASA814" s="47"/>
      <c r="ASB814" s="47"/>
      <c r="ASC814" s="47"/>
      <c r="ASD814" s="47"/>
      <c r="ASE814" s="47"/>
      <c r="ASF814" s="47"/>
      <c r="ASG814" s="47"/>
      <c r="ASH814" s="47"/>
      <c r="ASI814" s="47"/>
      <c r="ASJ814" s="47"/>
      <c r="ASK814" s="47"/>
      <c r="ASL814" s="47"/>
      <c r="ASM814" s="47"/>
      <c r="ASN814" s="47"/>
      <c r="ASO814" s="47"/>
      <c r="ASP814" s="47"/>
      <c r="ASQ814" s="47"/>
      <c r="ASR814" s="47"/>
      <c r="ASS814" s="47"/>
      <c r="AST814" s="47"/>
      <c r="ASU814" s="47"/>
      <c r="ASV814" s="47"/>
      <c r="ASW814" s="47"/>
      <c r="ASX814" s="47"/>
      <c r="ASY814" s="47"/>
      <c r="ASZ814" s="47"/>
      <c r="ATA814" s="47"/>
      <c r="ATB814" s="47"/>
      <c r="ATC814" s="47"/>
      <c r="ATD814" s="47"/>
      <c r="ATE814" s="47"/>
      <c r="ATF814" s="47"/>
      <c r="ATG814" s="47"/>
      <c r="ATH814" s="47"/>
      <c r="ATI814" s="47"/>
      <c r="ATJ814" s="47"/>
      <c r="ATK814" s="47"/>
      <c r="ATL814" s="47"/>
      <c r="ATM814" s="47"/>
      <c r="ATN814" s="47"/>
      <c r="ATO814" s="47"/>
      <c r="ATP814" s="47"/>
      <c r="ATQ814" s="47"/>
      <c r="ATR814" s="47"/>
      <c r="ATS814" s="47"/>
      <c r="ATT814" s="47"/>
      <c r="ATU814" s="47"/>
      <c r="ATV814" s="47"/>
      <c r="ATW814" s="47"/>
      <c r="ATX814" s="47"/>
      <c r="ATY814" s="47"/>
      <c r="ATZ814" s="47"/>
      <c r="AUA814" s="47"/>
      <c r="AUB814" s="47"/>
      <c r="AUC814" s="47"/>
      <c r="AUD814" s="47"/>
      <c r="AUE814" s="47"/>
      <c r="AUF814" s="47"/>
      <c r="AUG814" s="47"/>
      <c r="AUH814" s="47"/>
      <c r="AUI814" s="47"/>
      <c r="AUJ814" s="47"/>
      <c r="AUK814" s="47"/>
      <c r="AUL814" s="47"/>
      <c r="AUM814" s="47"/>
      <c r="AUN814" s="47"/>
      <c r="AUO814" s="47"/>
      <c r="AUP814" s="47"/>
      <c r="AUQ814" s="47"/>
      <c r="AUR814" s="47"/>
      <c r="AUS814" s="47"/>
      <c r="AUT814" s="47"/>
      <c r="AUU814" s="47"/>
      <c r="AUV814" s="47"/>
      <c r="AUW814" s="47"/>
      <c r="AUX814" s="47"/>
      <c r="AUY814" s="47"/>
      <c r="AUZ814" s="47"/>
      <c r="AVA814" s="47"/>
      <c r="AVB814" s="47"/>
      <c r="AVC814" s="47"/>
      <c r="AVD814" s="47"/>
      <c r="AVE814" s="47"/>
      <c r="AVF814" s="47"/>
      <c r="AVG814" s="47"/>
      <c r="AVH814" s="47"/>
      <c r="AVI814" s="47"/>
      <c r="AVJ814" s="47"/>
      <c r="AVK814" s="47"/>
      <c r="AVL814" s="47"/>
      <c r="AVM814" s="47"/>
      <c r="AVN814" s="47"/>
      <c r="AVO814" s="47"/>
      <c r="AVP814" s="47"/>
      <c r="AVQ814" s="47"/>
      <c r="AVR814" s="47"/>
      <c r="AVS814" s="47"/>
      <c r="AVT814" s="47"/>
      <c r="AVU814" s="47"/>
      <c r="AVV814" s="47"/>
      <c r="AVW814" s="47"/>
      <c r="AVX814" s="47"/>
      <c r="AVY814" s="47"/>
      <c r="AVZ814" s="47"/>
      <c r="AWA814" s="47"/>
      <c r="AWB814" s="47"/>
      <c r="AWC814" s="47"/>
      <c r="AWD814" s="47"/>
      <c r="AWE814" s="47"/>
      <c r="AWF814" s="47"/>
      <c r="AWG814" s="47"/>
      <c r="AWH814" s="47"/>
      <c r="AWI814" s="47"/>
      <c r="AWJ814" s="47"/>
      <c r="AWK814" s="47"/>
      <c r="AWL814" s="47"/>
      <c r="AWM814" s="47"/>
      <c r="AWN814" s="47"/>
      <c r="AWO814" s="47"/>
      <c r="AWP814" s="47"/>
      <c r="AWQ814" s="47"/>
      <c r="AWR814" s="47"/>
      <c r="AWS814" s="47"/>
      <c r="AWT814" s="47"/>
      <c r="AWU814" s="47"/>
      <c r="AWV814" s="47"/>
      <c r="AWW814" s="47"/>
      <c r="AWX814" s="47"/>
      <c r="AWY814" s="47"/>
      <c r="AWZ814" s="47"/>
      <c r="AXA814" s="47"/>
      <c r="AXB814" s="47"/>
      <c r="AXC814" s="47"/>
      <c r="AXD814" s="47"/>
      <c r="AXE814" s="47"/>
      <c r="AXF814" s="47"/>
      <c r="AXG814" s="47"/>
      <c r="AXH814" s="47"/>
      <c r="AXI814" s="47"/>
      <c r="AXJ814" s="47"/>
      <c r="AXK814" s="47"/>
      <c r="AXL814" s="47"/>
      <c r="AXM814" s="47"/>
      <c r="AXN814" s="47"/>
      <c r="AXO814" s="47"/>
      <c r="AXP814" s="47"/>
      <c r="AXQ814" s="47"/>
      <c r="AXR814" s="47"/>
      <c r="AXS814" s="47"/>
      <c r="AXT814" s="47"/>
      <c r="AXU814" s="47"/>
      <c r="AXV814" s="47"/>
      <c r="AXW814" s="47"/>
      <c r="AXX814" s="47"/>
      <c r="AXY814" s="47"/>
      <c r="AXZ814" s="47"/>
      <c r="AYA814" s="47"/>
      <c r="AYB814" s="47"/>
      <c r="AYC814" s="47"/>
      <c r="AYD814" s="47"/>
      <c r="AYE814" s="47"/>
      <c r="AYF814" s="47"/>
      <c r="AYG814" s="47"/>
      <c r="AYH814" s="47"/>
      <c r="AYI814" s="47"/>
      <c r="AYJ814" s="47"/>
      <c r="AYK814" s="47"/>
      <c r="AYL814" s="47"/>
      <c r="AYM814" s="47"/>
      <c r="AYN814" s="47"/>
      <c r="AYO814" s="47"/>
      <c r="AYP814" s="47"/>
      <c r="AYQ814" s="47"/>
      <c r="AYR814" s="47"/>
      <c r="AYS814" s="47"/>
      <c r="AYT814" s="47"/>
      <c r="AYU814" s="47"/>
      <c r="AYV814" s="47"/>
      <c r="AYW814" s="47"/>
      <c r="AYX814" s="47"/>
      <c r="AYY814" s="47"/>
      <c r="AYZ814" s="47"/>
      <c r="AZA814" s="47"/>
      <c r="AZB814" s="47"/>
      <c r="AZC814" s="47"/>
      <c r="AZD814" s="47"/>
      <c r="AZE814" s="47"/>
      <c r="AZF814" s="47"/>
      <c r="AZG814" s="47"/>
      <c r="AZH814" s="47"/>
      <c r="AZI814" s="47"/>
      <c r="AZJ814" s="47"/>
      <c r="AZK814" s="47"/>
      <c r="AZL814" s="47"/>
      <c r="AZM814" s="47"/>
      <c r="AZN814" s="47"/>
      <c r="AZO814" s="47"/>
      <c r="AZP814" s="47"/>
      <c r="AZQ814" s="47"/>
      <c r="AZR814" s="47"/>
      <c r="AZS814" s="47"/>
      <c r="AZT814" s="47"/>
      <c r="AZU814" s="47"/>
      <c r="AZV814" s="47"/>
      <c r="AZW814" s="47"/>
      <c r="AZX814" s="47"/>
      <c r="AZY814" s="47"/>
      <c r="AZZ814" s="47"/>
      <c r="BAA814" s="47"/>
      <c r="BAB814" s="47"/>
      <c r="BAC814" s="47"/>
      <c r="BAD814" s="47"/>
      <c r="BAE814" s="47"/>
      <c r="BAF814" s="47"/>
      <c r="BAG814" s="47"/>
      <c r="BAH814" s="47"/>
      <c r="BAI814" s="47"/>
      <c r="BAJ814" s="47"/>
      <c r="BAK814" s="47"/>
      <c r="BAL814" s="47"/>
      <c r="BAM814" s="47"/>
      <c r="BAN814" s="47"/>
      <c r="BAO814" s="47"/>
      <c r="BAP814" s="47"/>
      <c r="BAQ814" s="47"/>
      <c r="BAR814" s="47"/>
      <c r="BAS814" s="47"/>
      <c r="BAT814" s="47"/>
      <c r="BAU814" s="47"/>
      <c r="BAV814" s="47"/>
      <c r="BAW814" s="47"/>
      <c r="BAX814" s="47"/>
      <c r="BAY814" s="47"/>
      <c r="BAZ814" s="47"/>
      <c r="BBA814" s="47"/>
      <c r="BBB814" s="47"/>
      <c r="BBC814" s="47"/>
      <c r="BBD814" s="47"/>
      <c r="BBE814" s="47"/>
      <c r="BBF814" s="47"/>
      <c r="BBG814" s="47"/>
      <c r="BBH814" s="47"/>
      <c r="BBI814" s="47"/>
      <c r="BBJ814" s="47"/>
      <c r="BBK814" s="47"/>
      <c r="BBL814" s="47"/>
      <c r="BBM814" s="47"/>
      <c r="BBN814" s="47"/>
      <c r="BBO814" s="47"/>
      <c r="BBP814" s="47"/>
      <c r="BBQ814" s="47"/>
      <c r="BBR814" s="47"/>
      <c r="BBS814" s="47"/>
      <c r="BBT814" s="47"/>
      <c r="BBU814" s="47"/>
      <c r="BBV814" s="47"/>
      <c r="BBW814" s="47"/>
      <c r="BBX814" s="47"/>
      <c r="BBY814" s="47"/>
      <c r="BBZ814" s="47"/>
      <c r="BCA814" s="47"/>
      <c r="BCB814" s="47"/>
      <c r="BCC814" s="47"/>
      <c r="BCD814" s="47"/>
      <c r="BCE814" s="47"/>
      <c r="BCF814" s="47"/>
      <c r="BCG814" s="47"/>
      <c r="BCH814" s="47"/>
      <c r="BCI814" s="47"/>
      <c r="BCJ814" s="47"/>
      <c r="BCK814" s="47"/>
      <c r="BCL814" s="47"/>
      <c r="BCM814" s="47"/>
      <c r="BCN814" s="47"/>
      <c r="BCO814" s="47"/>
      <c r="BCP814" s="47"/>
      <c r="BCQ814" s="47"/>
      <c r="BCR814" s="47"/>
      <c r="BCS814" s="47"/>
      <c r="BCT814" s="47"/>
      <c r="BCU814" s="47"/>
      <c r="BCV814" s="47"/>
      <c r="BCW814" s="47"/>
      <c r="BCX814" s="47"/>
      <c r="BCY814" s="47"/>
      <c r="BCZ814" s="47"/>
      <c r="BDA814" s="47"/>
      <c r="BDB814" s="47"/>
      <c r="BDC814" s="47"/>
      <c r="BDD814" s="47"/>
      <c r="BDE814" s="47"/>
      <c r="BDF814" s="47"/>
      <c r="BDG814" s="47"/>
      <c r="BDH814" s="47"/>
      <c r="BDI814" s="47"/>
      <c r="BDJ814" s="47"/>
      <c r="BDK814" s="47"/>
      <c r="BDL814" s="47"/>
      <c r="BDM814" s="47"/>
      <c r="BDN814" s="47"/>
      <c r="BDO814" s="47"/>
      <c r="BDP814" s="47"/>
      <c r="BDQ814" s="47"/>
      <c r="BDR814" s="47"/>
      <c r="BDS814" s="47"/>
      <c r="BDT814" s="47"/>
      <c r="BDU814" s="47"/>
      <c r="BDV814" s="47"/>
      <c r="BDW814" s="47"/>
      <c r="BDX814" s="47"/>
      <c r="BDY814" s="47"/>
      <c r="BDZ814" s="47"/>
      <c r="BEA814" s="47"/>
      <c r="BEB814" s="47"/>
      <c r="BEC814" s="47"/>
      <c r="BED814" s="47"/>
      <c r="BEE814" s="47"/>
      <c r="BEF814" s="47"/>
      <c r="BEG814" s="47"/>
      <c r="BEH814" s="47"/>
      <c r="BEI814" s="47"/>
      <c r="BEJ814" s="47"/>
      <c r="BEK814" s="47"/>
      <c r="BEL814" s="47"/>
      <c r="BEM814" s="47"/>
      <c r="BEN814" s="47"/>
      <c r="BEO814" s="47"/>
      <c r="BEP814" s="47"/>
      <c r="BEQ814" s="47"/>
      <c r="BER814" s="47"/>
      <c r="BES814" s="47"/>
      <c r="BET814" s="47"/>
      <c r="BEU814" s="47"/>
      <c r="BEV814" s="47"/>
      <c r="BEW814" s="47"/>
      <c r="BEX814" s="47"/>
      <c r="BEY814" s="47"/>
      <c r="BEZ814" s="47"/>
      <c r="BFA814" s="47"/>
      <c r="BFB814" s="47"/>
      <c r="BFC814" s="47"/>
      <c r="BFD814" s="47"/>
      <c r="BFE814" s="47"/>
      <c r="BFF814" s="47"/>
      <c r="BFG814" s="47"/>
      <c r="BFH814" s="47"/>
      <c r="BFI814" s="47"/>
      <c r="BFJ814" s="47"/>
      <c r="BFK814" s="47"/>
      <c r="BFL814" s="47"/>
      <c r="BFM814" s="47"/>
      <c r="BFN814" s="47"/>
      <c r="BFO814" s="47"/>
      <c r="BFP814" s="47"/>
      <c r="BFQ814" s="47"/>
      <c r="BFR814" s="47"/>
      <c r="BFS814" s="47"/>
      <c r="BFT814" s="47"/>
      <c r="BFU814" s="47"/>
      <c r="BFV814" s="47"/>
      <c r="BFW814" s="47"/>
      <c r="BFX814" s="47"/>
      <c r="BFY814" s="47"/>
      <c r="BFZ814" s="47"/>
      <c r="BGA814" s="47"/>
      <c r="BGB814" s="47"/>
      <c r="BGC814" s="47"/>
      <c r="BGD814" s="47"/>
      <c r="BGE814" s="47"/>
      <c r="BGF814" s="47"/>
      <c r="BGG814" s="47"/>
      <c r="BGH814" s="47"/>
      <c r="BGI814" s="47"/>
      <c r="BGJ814" s="47"/>
      <c r="BGK814" s="47"/>
      <c r="BGL814" s="47"/>
      <c r="BGM814" s="47"/>
      <c r="BGN814" s="47"/>
      <c r="BGO814" s="47"/>
      <c r="BGP814" s="47"/>
      <c r="BGQ814" s="47"/>
      <c r="BGR814" s="47"/>
      <c r="BGS814" s="47"/>
      <c r="BGT814" s="47"/>
      <c r="BGU814" s="47"/>
      <c r="BGV814" s="47"/>
      <c r="BGW814" s="47"/>
      <c r="BGX814" s="47"/>
      <c r="BGY814" s="47"/>
      <c r="BGZ814" s="47"/>
      <c r="BHA814" s="47"/>
      <c r="BHB814" s="47"/>
      <c r="BHC814" s="47"/>
      <c r="BHD814" s="47"/>
      <c r="BHE814" s="47"/>
      <c r="BHF814" s="47"/>
      <c r="BHG814" s="47"/>
      <c r="BHH814" s="47"/>
      <c r="BHI814" s="47"/>
      <c r="BHJ814" s="47"/>
      <c r="BHK814" s="47"/>
      <c r="BHL814" s="47"/>
      <c r="BHM814" s="47"/>
      <c r="BHN814" s="47"/>
      <c r="BHO814" s="47"/>
      <c r="BHP814" s="47"/>
      <c r="BHQ814" s="47"/>
      <c r="BHR814" s="47"/>
      <c r="BHS814" s="47"/>
      <c r="BHT814" s="47"/>
      <c r="BHU814" s="47"/>
      <c r="BHV814" s="47"/>
      <c r="BHW814" s="47"/>
      <c r="BHX814" s="47"/>
      <c r="BHY814" s="47"/>
      <c r="BHZ814" s="47"/>
      <c r="BIA814" s="47"/>
      <c r="BIB814" s="47"/>
      <c r="BIC814" s="47"/>
      <c r="BID814" s="47"/>
      <c r="BIE814" s="47"/>
      <c r="BIF814" s="47"/>
      <c r="BIG814" s="47"/>
      <c r="BIH814" s="47"/>
      <c r="BII814" s="47"/>
      <c r="BIJ814" s="47"/>
      <c r="BIK814" s="47"/>
      <c r="BIL814" s="47"/>
      <c r="BIM814" s="47"/>
      <c r="BIN814" s="47"/>
      <c r="BIO814" s="47"/>
      <c r="BIP814" s="47"/>
      <c r="BIQ814" s="47"/>
      <c r="BIR814" s="47"/>
      <c r="BIS814" s="47"/>
      <c r="BIT814" s="47"/>
      <c r="BIU814" s="47"/>
      <c r="BIV814" s="47"/>
      <c r="BIW814" s="47"/>
      <c r="BIX814" s="47"/>
      <c r="BIY814" s="47"/>
      <c r="BIZ814" s="47"/>
      <c r="BJA814" s="47"/>
      <c r="BJB814" s="47"/>
      <c r="BJC814" s="47"/>
      <c r="BJD814" s="47"/>
      <c r="BJE814" s="47"/>
      <c r="BJF814" s="47"/>
      <c r="BJG814" s="47"/>
      <c r="BJH814" s="47"/>
      <c r="BJI814" s="47"/>
      <c r="BJJ814" s="47"/>
      <c r="BJK814" s="47"/>
      <c r="BJL814" s="47"/>
      <c r="BJM814" s="47"/>
      <c r="BJN814" s="47"/>
      <c r="BJO814" s="47"/>
      <c r="BJP814" s="47"/>
      <c r="BJQ814" s="47"/>
      <c r="BJR814" s="47"/>
      <c r="BJS814" s="47"/>
      <c r="BJT814" s="47"/>
      <c r="BJU814" s="47"/>
      <c r="BJV814" s="47"/>
      <c r="BJW814" s="47"/>
      <c r="BJX814" s="47"/>
      <c r="BJY814" s="47"/>
      <c r="BJZ814" s="47"/>
      <c r="BKA814" s="47"/>
      <c r="BKB814" s="47"/>
      <c r="BKC814" s="47"/>
      <c r="BKD814" s="47"/>
      <c r="BKE814" s="47"/>
      <c r="BKF814" s="47"/>
      <c r="BKG814" s="47"/>
      <c r="BKH814" s="47"/>
      <c r="BKI814" s="47"/>
      <c r="BKJ814" s="47"/>
      <c r="BKK814" s="47"/>
      <c r="BKL814" s="47"/>
      <c r="BKM814" s="47"/>
      <c r="BKN814" s="47"/>
      <c r="BKO814" s="47"/>
      <c r="BKP814" s="47"/>
      <c r="BKQ814" s="47"/>
      <c r="BKR814" s="47"/>
      <c r="BKS814" s="47"/>
      <c r="BKT814" s="47"/>
      <c r="BKU814" s="47"/>
      <c r="BKV814" s="47"/>
      <c r="BKW814" s="47"/>
      <c r="BKX814" s="47"/>
      <c r="BKY814" s="47"/>
      <c r="BKZ814" s="47"/>
      <c r="BLA814" s="47"/>
      <c r="BLB814" s="47"/>
      <c r="BLC814" s="47"/>
      <c r="BLD814" s="47"/>
      <c r="BLE814" s="47"/>
      <c r="BLF814" s="47"/>
      <c r="BLG814" s="47"/>
      <c r="BLH814" s="47"/>
      <c r="BLI814" s="47"/>
      <c r="BLJ814" s="47"/>
      <c r="BLK814" s="47"/>
      <c r="BLL814" s="47"/>
      <c r="BLM814" s="47"/>
      <c r="BLN814" s="47"/>
      <c r="BLO814" s="47"/>
      <c r="BLP814" s="47"/>
      <c r="BLQ814" s="47"/>
      <c r="BLR814" s="47"/>
      <c r="BLS814" s="47"/>
      <c r="BLT814" s="47"/>
      <c r="BLU814" s="47"/>
      <c r="BLV814" s="47"/>
      <c r="BLW814" s="47"/>
      <c r="BLX814" s="47"/>
      <c r="BLY814" s="47"/>
      <c r="BLZ814" s="47"/>
      <c r="BMA814" s="47"/>
      <c r="BMB814" s="47"/>
      <c r="BMC814" s="47"/>
      <c r="BMD814" s="47"/>
      <c r="BME814" s="47"/>
      <c r="BMF814" s="47"/>
      <c r="BMG814" s="47"/>
      <c r="BMH814" s="47"/>
      <c r="BMI814" s="47"/>
      <c r="BMJ814" s="47"/>
      <c r="BMK814" s="47"/>
      <c r="BML814" s="47"/>
      <c r="BMM814" s="47"/>
      <c r="BMN814" s="47"/>
      <c r="BMO814" s="47"/>
      <c r="BMP814" s="47"/>
      <c r="BMQ814" s="47"/>
      <c r="BMR814" s="47"/>
      <c r="BMS814" s="47"/>
      <c r="BMT814" s="47"/>
      <c r="BMU814" s="47"/>
      <c r="BMV814" s="47"/>
      <c r="BMW814" s="47"/>
      <c r="BMX814" s="47"/>
      <c r="BMY814" s="47"/>
      <c r="BMZ814" s="47"/>
      <c r="BNA814" s="47"/>
      <c r="BNB814" s="47"/>
      <c r="BNC814" s="47"/>
      <c r="BND814" s="47"/>
      <c r="BNE814" s="47"/>
      <c r="BNF814" s="47"/>
      <c r="BNG814" s="47"/>
      <c r="BNH814" s="47"/>
      <c r="BNI814" s="47"/>
      <c r="BNJ814" s="47"/>
      <c r="BNK814" s="47"/>
      <c r="BNL814" s="47"/>
      <c r="BNM814" s="47"/>
      <c r="BNN814" s="47"/>
      <c r="BNO814" s="47"/>
      <c r="BNP814" s="47"/>
      <c r="BNQ814" s="47"/>
      <c r="BNR814" s="47"/>
      <c r="BNS814" s="47"/>
      <c r="BNT814" s="47"/>
      <c r="BNU814" s="47"/>
      <c r="BNV814" s="47"/>
      <c r="BNW814" s="47"/>
      <c r="BNX814" s="47"/>
      <c r="BNY814" s="47"/>
      <c r="BNZ814" s="47"/>
      <c r="BOA814" s="47"/>
      <c r="BOB814" s="47"/>
      <c r="BOC814" s="47"/>
      <c r="BOD814" s="47"/>
      <c r="BOE814" s="47"/>
      <c r="BOF814" s="47"/>
      <c r="BOG814" s="47"/>
      <c r="BOH814" s="47"/>
      <c r="BOI814" s="47"/>
      <c r="BOJ814" s="47"/>
      <c r="BOK814" s="47"/>
      <c r="BOL814" s="47"/>
      <c r="BOM814" s="47"/>
      <c r="BON814" s="47"/>
      <c r="BOO814" s="47"/>
      <c r="BOP814" s="47"/>
      <c r="BOQ814" s="47"/>
      <c r="BOR814" s="47"/>
      <c r="BOS814" s="47"/>
      <c r="BOT814" s="47"/>
      <c r="BOU814" s="47"/>
      <c r="BOV814" s="47"/>
      <c r="BOW814" s="47"/>
      <c r="BOX814" s="47"/>
      <c r="BOY814" s="47"/>
      <c r="BOZ814" s="47"/>
      <c r="BPA814" s="47"/>
      <c r="BPB814" s="47"/>
      <c r="BPC814" s="47"/>
      <c r="BPD814" s="47"/>
      <c r="BPE814" s="47"/>
      <c r="BPF814" s="47"/>
      <c r="BPG814" s="47"/>
      <c r="BPH814" s="47"/>
      <c r="BPI814" s="47"/>
      <c r="BPJ814" s="47"/>
      <c r="BPK814" s="47"/>
      <c r="BPL814" s="47"/>
      <c r="BPM814" s="47"/>
      <c r="BPN814" s="47"/>
      <c r="BPO814" s="47"/>
      <c r="BPP814" s="47"/>
      <c r="BPQ814" s="47"/>
      <c r="BPR814" s="47"/>
      <c r="BPS814" s="47"/>
      <c r="BPT814" s="47"/>
      <c r="BPU814" s="47"/>
      <c r="BPV814" s="47"/>
      <c r="BPW814" s="47"/>
      <c r="BPX814" s="47"/>
      <c r="BPY814" s="47"/>
      <c r="BPZ814" s="47"/>
      <c r="BQA814" s="47"/>
      <c r="BQB814" s="47"/>
      <c r="BQC814" s="47"/>
      <c r="BQD814" s="47"/>
      <c r="BQE814" s="47"/>
      <c r="BQF814" s="47"/>
      <c r="BQG814" s="47"/>
      <c r="BQH814" s="47"/>
      <c r="BQI814" s="47"/>
      <c r="BQJ814" s="47"/>
      <c r="BQK814" s="47"/>
      <c r="BQL814" s="47"/>
      <c r="BQM814" s="47"/>
      <c r="BQN814" s="47"/>
      <c r="BQO814" s="47"/>
      <c r="BQP814" s="47"/>
      <c r="BQQ814" s="47"/>
      <c r="BQR814" s="47"/>
      <c r="BQS814" s="47"/>
      <c r="BQT814" s="47"/>
      <c r="BQU814" s="47"/>
      <c r="BQV814" s="47"/>
      <c r="BQW814" s="47"/>
      <c r="BQX814" s="47"/>
      <c r="BQY814" s="47"/>
      <c r="BQZ814" s="47"/>
      <c r="BRA814" s="47"/>
      <c r="BRB814" s="47"/>
      <c r="BRC814" s="47"/>
      <c r="BRD814" s="47"/>
      <c r="BRE814" s="47"/>
      <c r="BRF814" s="47"/>
      <c r="BRG814" s="47"/>
      <c r="BRH814" s="47"/>
      <c r="BRI814" s="47"/>
      <c r="BRJ814" s="47"/>
      <c r="BRK814" s="47"/>
      <c r="BRL814" s="47"/>
      <c r="BRM814" s="47"/>
      <c r="BRN814" s="47"/>
      <c r="BRO814" s="47"/>
      <c r="BRP814" s="47"/>
      <c r="BRQ814" s="47"/>
      <c r="BRR814" s="47"/>
      <c r="BRS814" s="47"/>
      <c r="BRT814" s="47"/>
      <c r="BRU814" s="47"/>
      <c r="BRV814" s="47"/>
      <c r="BRW814" s="47"/>
      <c r="BRX814" s="47"/>
      <c r="BRY814" s="47"/>
      <c r="BRZ814" s="47"/>
      <c r="BSA814" s="47"/>
      <c r="BSB814" s="47"/>
      <c r="BSC814" s="47"/>
      <c r="BSD814" s="47"/>
      <c r="BSE814" s="47"/>
      <c r="BSF814" s="47"/>
      <c r="BSG814" s="47"/>
      <c r="BSH814" s="47"/>
      <c r="BSI814" s="47"/>
      <c r="BSJ814" s="47"/>
      <c r="BSK814" s="47"/>
      <c r="BSL814" s="47"/>
      <c r="BSM814" s="47"/>
      <c r="BSN814" s="47"/>
      <c r="BSO814" s="47"/>
      <c r="BSP814" s="47"/>
      <c r="BSQ814" s="47"/>
      <c r="BSR814" s="47"/>
      <c r="BSS814" s="47"/>
      <c r="BST814" s="47"/>
      <c r="BSU814" s="47"/>
      <c r="BSV814" s="47"/>
      <c r="BSW814" s="47"/>
      <c r="BSX814" s="47"/>
      <c r="BSY814" s="47"/>
      <c r="BSZ814" s="47"/>
      <c r="BTA814" s="47"/>
      <c r="BTB814" s="47"/>
      <c r="BTC814" s="47"/>
      <c r="BTD814" s="47"/>
      <c r="BTE814" s="47"/>
      <c r="BTF814" s="47"/>
      <c r="BTG814" s="47"/>
      <c r="BTH814" s="47"/>
      <c r="BTI814" s="47"/>
      <c r="BTJ814" s="47"/>
      <c r="BTK814" s="47"/>
      <c r="BTL814" s="47"/>
      <c r="BTM814" s="47"/>
      <c r="BTN814" s="47"/>
      <c r="BTO814" s="47"/>
      <c r="BTP814" s="47"/>
      <c r="BTQ814" s="47"/>
      <c r="BTR814" s="47"/>
      <c r="BTS814" s="47"/>
      <c r="BTT814" s="47"/>
      <c r="BTU814" s="47"/>
      <c r="BTV814" s="47"/>
      <c r="BTW814" s="47"/>
      <c r="BTX814" s="47"/>
      <c r="BTY814" s="47"/>
      <c r="BTZ814" s="47"/>
      <c r="BUA814" s="47"/>
      <c r="BUB814" s="47"/>
      <c r="BUC814" s="47"/>
      <c r="BUD814" s="47"/>
      <c r="BUE814" s="47"/>
      <c r="BUF814" s="47"/>
      <c r="BUG814" s="47"/>
      <c r="BUH814" s="47"/>
      <c r="BUI814" s="47"/>
      <c r="BUJ814" s="47"/>
      <c r="BUK814" s="47"/>
      <c r="BUL814" s="47"/>
      <c r="BUM814" s="47"/>
      <c r="BUN814" s="47"/>
      <c r="BUO814" s="47"/>
      <c r="BUP814" s="47"/>
      <c r="BUQ814" s="47"/>
      <c r="BUR814" s="47"/>
      <c r="BUS814" s="47"/>
      <c r="BUT814" s="47"/>
      <c r="BUU814" s="47"/>
      <c r="BUV814" s="47"/>
      <c r="BUW814" s="47"/>
      <c r="BUX814" s="47"/>
      <c r="BUY814" s="47"/>
      <c r="BUZ814" s="47"/>
      <c r="BVA814" s="47"/>
      <c r="BVB814" s="47"/>
      <c r="BVC814" s="47"/>
      <c r="BVD814" s="47"/>
      <c r="BVE814" s="47"/>
      <c r="BVF814" s="47"/>
      <c r="BVG814" s="47"/>
      <c r="BVH814" s="47"/>
      <c r="BVI814" s="47"/>
      <c r="BVJ814" s="47"/>
      <c r="BVK814" s="47"/>
      <c r="BVL814" s="47"/>
      <c r="BVM814" s="47"/>
      <c r="BVN814" s="47"/>
      <c r="BVO814" s="47"/>
      <c r="BVP814" s="47"/>
      <c r="BVQ814" s="47"/>
      <c r="BVR814" s="47"/>
      <c r="BVS814" s="47"/>
      <c r="BVT814" s="47"/>
      <c r="BVU814" s="47"/>
      <c r="BVV814" s="47"/>
      <c r="BVW814" s="47"/>
      <c r="BVX814" s="47"/>
      <c r="BVY814" s="47"/>
      <c r="BVZ814" s="47"/>
      <c r="BWA814" s="47"/>
      <c r="BWB814" s="47"/>
      <c r="BWC814" s="47"/>
      <c r="BWD814" s="47"/>
      <c r="BWE814" s="47"/>
      <c r="BWF814" s="47"/>
      <c r="BWG814" s="47"/>
      <c r="BWH814" s="47"/>
      <c r="BWI814" s="47"/>
      <c r="BWJ814" s="47"/>
      <c r="BWK814" s="47"/>
      <c r="BWL814" s="47"/>
      <c r="BWM814" s="47"/>
      <c r="BWN814" s="47"/>
      <c r="BWO814" s="47"/>
      <c r="BWP814" s="47"/>
      <c r="BWQ814" s="47"/>
      <c r="BWR814" s="47"/>
      <c r="BWS814" s="47"/>
      <c r="BWT814" s="47"/>
      <c r="BWU814" s="47"/>
      <c r="BWV814" s="47"/>
      <c r="BWW814" s="47"/>
      <c r="BWX814" s="47"/>
      <c r="BWY814" s="47"/>
      <c r="BWZ814" s="47"/>
      <c r="BXA814" s="47"/>
      <c r="BXB814" s="47"/>
      <c r="BXC814" s="47"/>
      <c r="BXD814" s="47"/>
      <c r="BXE814" s="47"/>
      <c r="BXF814" s="47"/>
      <c r="BXG814" s="47"/>
      <c r="BXH814" s="47"/>
      <c r="BXI814" s="47"/>
      <c r="BXJ814" s="47"/>
      <c r="BXK814" s="47"/>
      <c r="BXL814" s="47"/>
      <c r="BXM814" s="47"/>
      <c r="BXN814" s="47"/>
      <c r="BXO814" s="47"/>
      <c r="BXP814" s="47"/>
      <c r="BXQ814" s="47"/>
      <c r="BXR814" s="47"/>
      <c r="BXS814" s="47"/>
      <c r="BXT814" s="47"/>
      <c r="BXU814" s="47"/>
      <c r="BXV814" s="47"/>
      <c r="BXW814" s="47"/>
      <c r="BXX814" s="47"/>
      <c r="BXY814" s="47"/>
      <c r="BXZ814" s="47"/>
      <c r="BYA814" s="47"/>
      <c r="BYB814" s="47"/>
      <c r="BYC814" s="47"/>
      <c r="BYD814" s="47"/>
      <c r="BYE814" s="47"/>
      <c r="BYF814" s="47"/>
      <c r="BYG814" s="47"/>
      <c r="BYH814" s="47"/>
      <c r="BYI814" s="47"/>
      <c r="BYJ814" s="47"/>
      <c r="BYK814" s="47"/>
      <c r="BYL814" s="47"/>
      <c r="BYM814" s="47"/>
      <c r="BYN814" s="47"/>
      <c r="BYO814" s="47"/>
      <c r="BYP814" s="47"/>
      <c r="BYQ814" s="47"/>
      <c r="BYR814" s="47"/>
      <c r="BYS814" s="47"/>
      <c r="BYT814" s="47"/>
      <c r="BYU814" s="47"/>
      <c r="BYV814" s="47"/>
      <c r="BYW814" s="47"/>
      <c r="BYX814" s="47"/>
      <c r="BYY814" s="47"/>
      <c r="BYZ814" s="47"/>
      <c r="BZA814" s="47"/>
      <c r="BZB814" s="47"/>
      <c r="BZC814" s="47"/>
      <c r="BZD814" s="47"/>
      <c r="BZE814" s="47"/>
      <c r="BZF814" s="47"/>
      <c r="BZG814" s="47"/>
      <c r="BZH814" s="47"/>
      <c r="BZI814" s="47"/>
      <c r="BZJ814" s="47"/>
      <c r="BZK814" s="47"/>
      <c r="BZL814" s="47"/>
      <c r="BZM814" s="47"/>
      <c r="BZN814" s="47"/>
      <c r="BZO814" s="47"/>
      <c r="BZP814" s="47"/>
      <c r="BZQ814" s="47"/>
      <c r="BZR814" s="47"/>
      <c r="BZS814" s="47"/>
      <c r="BZT814" s="47"/>
      <c r="BZU814" s="47"/>
      <c r="BZV814" s="47"/>
      <c r="BZW814" s="47"/>
      <c r="BZX814" s="47"/>
      <c r="BZY814" s="47"/>
      <c r="BZZ814" s="47"/>
      <c r="CAA814" s="47"/>
      <c r="CAB814" s="47"/>
      <c r="CAC814" s="47"/>
      <c r="CAD814" s="47"/>
      <c r="CAE814" s="47"/>
      <c r="CAF814" s="47"/>
      <c r="CAG814" s="47"/>
      <c r="CAH814" s="47"/>
      <c r="CAI814" s="47"/>
      <c r="CAJ814" s="47"/>
      <c r="CAK814" s="47"/>
      <c r="CAL814" s="47"/>
      <c r="CAM814" s="47"/>
      <c r="CAN814" s="47"/>
      <c r="CAO814" s="47"/>
      <c r="CAP814" s="47"/>
      <c r="CAQ814" s="47"/>
      <c r="CAR814" s="47"/>
      <c r="CAS814" s="47"/>
      <c r="CAT814" s="47"/>
      <c r="CAU814" s="47"/>
      <c r="CAV814" s="47"/>
      <c r="CAW814" s="47"/>
      <c r="CAX814" s="47"/>
      <c r="CAY814" s="47"/>
      <c r="CAZ814" s="47"/>
      <c r="CBA814" s="47"/>
      <c r="CBB814" s="47"/>
      <c r="CBC814" s="47"/>
      <c r="CBD814" s="47"/>
      <c r="CBE814" s="47"/>
      <c r="CBF814" s="47"/>
      <c r="CBG814" s="47"/>
      <c r="CBH814" s="47"/>
      <c r="CBI814" s="47"/>
      <c r="CBJ814" s="47"/>
      <c r="CBK814" s="47"/>
      <c r="CBL814" s="47"/>
      <c r="CBM814" s="47"/>
      <c r="CBN814" s="47"/>
      <c r="CBO814" s="47"/>
      <c r="CBP814" s="47"/>
      <c r="CBQ814" s="47"/>
      <c r="CBR814" s="47"/>
      <c r="CBS814" s="47"/>
      <c r="CBT814" s="47"/>
      <c r="CBU814" s="47"/>
      <c r="CBV814" s="47"/>
      <c r="CBW814" s="47"/>
      <c r="CBX814" s="47"/>
      <c r="CBY814" s="47"/>
      <c r="CBZ814" s="47"/>
      <c r="CCA814" s="47"/>
      <c r="CCB814" s="47"/>
      <c r="CCC814" s="47"/>
      <c r="CCD814" s="47"/>
      <c r="CCE814" s="47"/>
      <c r="CCF814" s="47"/>
      <c r="CCG814" s="47"/>
      <c r="CCH814" s="47"/>
      <c r="CCI814" s="47"/>
      <c r="CCJ814" s="47"/>
      <c r="CCK814" s="47"/>
      <c r="CCL814" s="47"/>
      <c r="CCM814" s="47"/>
      <c r="CCN814" s="47"/>
      <c r="CCO814" s="47"/>
      <c r="CCP814" s="47"/>
      <c r="CCQ814" s="47"/>
      <c r="CCR814" s="47"/>
      <c r="CCS814" s="47"/>
      <c r="CCT814" s="47"/>
      <c r="CCU814" s="47"/>
      <c r="CCV814" s="47"/>
      <c r="CCW814" s="47"/>
      <c r="CCX814" s="47"/>
      <c r="CCY814" s="47"/>
      <c r="CCZ814" s="47"/>
      <c r="CDA814" s="47"/>
      <c r="CDB814" s="47"/>
      <c r="CDC814" s="47"/>
      <c r="CDD814" s="47"/>
      <c r="CDE814" s="47"/>
      <c r="CDF814" s="47"/>
      <c r="CDG814" s="47"/>
      <c r="CDH814" s="47"/>
      <c r="CDI814" s="47"/>
      <c r="CDJ814" s="47"/>
      <c r="CDK814" s="47"/>
      <c r="CDL814" s="47"/>
      <c r="CDM814" s="47"/>
      <c r="CDN814" s="47"/>
      <c r="CDO814" s="47"/>
      <c r="CDP814" s="47"/>
      <c r="CDQ814" s="47"/>
      <c r="CDR814" s="47"/>
      <c r="CDS814" s="47"/>
      <c r="CDT814" s="47"/>
      <c r="CDU814" s="47"/>
      <c r="CDV814" s="47"/>
      <c r="CDW814" s="47"/>
      <c r="CDX814" s="47"/>
      <c r="CDY814" s="47"/>
      <c r="CDZ814" s="47"/>
      <c r="CEA814" s="47"/>
      <c r="CEB814" s="47"/>
      <c r="CEC814" s="47"/>
      <c r="CED814" s="47"/>
      <c r="CEE814" s="47"/>
      <c r="CEF814" s="47"/>
      <c r="CEG814" s="47"/>
      <c r="CEH814" s="47"/>
      <c r="CEI814" s="47"/>
      <c r="CEJ814" s="47"/>
      <c r="CEK814" s="47"/>
      <c r="CEL814" s="47"/>
      <c r="CEM814" s="47"/>
      <c r="CEN814" s="47"/>
      <c r="CEO814" s="47"/>
      <c r="CEP814" s="47"/>
      <c r="CEQ814" s="47"/>
      <c r="CER814" s="47"/>
      <c r="CES814" s="47"/>
      <c r="CET814" s="47"/>
      <c r="CEU814" s="47"/>
      <c r="CEV814" s="47"/>
      <c r="CEW814" s="47"/>
      <c r="CEX814" s="47"/>
      <c r="CEY814" s="47"/>
      <c r="CEZ814" s="47"/>
      <c r="CFA814" s="47"/>
      <c r="CFB814" s="47"/>
      <c r="CFC814" s="47"/>
      <c r="CFD814" s="47"/>
      <c r="CFE814" s="47"/>
      <c r="CFF814" s="47"/>
      <c r="CFG814" s="47"/>
      <c r="CFH814" s="47"/>
      <c r="CFI814" s="47"/>
      <c r="CFJ814" s="47"/>
      <c r="CFK814" s="47"/>
      <c r="CFL814" s="47"/>
      <c r="CFM814" s="47"/>
      <c r="CFN814" s="47"/>
      <c r="CFO814" s="47"/>
      <c r="CFP814" s="47"/>
      <c r="CFQ814" s="47"/>
      <c r="CFR814" s="47"/>
      <c r="CFS814" s="47"/>
      <c r="CFT814" s="47"/>
      <c r="CFU814" s="47"/>
      <c r="CFV814" s="47"/>
      <c r="CFW814" s="47"/>
      <c r="CFX814" s="47"/>
      <c r="CFY814" s="47"/>
      <c r="CFZ814" s="47"/>
      <c r="CGA814" s="47"/>
      <c r="CGB814" s="47"/>
      <c r="CGC814" s="47"/>
      <c r="CGD814" s="47"/>
      <c r="CGE814" s="47"/>
      <c r="CGF814" s="47"/>
      <c r="CGG814" s="47"/>
      <c r="CGH814" s="47"/>
      <c r="CGI814" s="47"/>
      <c r="CGJ814" s="47"/>
      <c r="CGK814" s="47"/>
      <c r="CGL814" s="47"/>
      <c r="CGM814" s="47"/>
      <c r="CGN814" s="47"/>
      <c r="CGO814" s="47"/>
      <c r="CGP814" s="47"/>
      <c r="CGQ814" s="47"/>
      <c r="CGR814" s="47"/>
      <c r="CGS814" s="47"/>
      <c r="CGT814" s="47"/>
      <c r="CGU814" s="47"/>
      <c r="CGV814" s="47"/>
      <c r="CGW814" s="47"/>
      <c r="CGX814" s="47"/>
      <c r="CGY814" s="47"/>
      <c r="CGZ814" s="47"/>
      <c r="CHA814" s="47"/>
      <c r="CHB814" s="47"/>
      <c r="CHC814" s="47"/>
      <c r="CHD814" s="47"/>
      <c r="CHE814" s="47"/>
      <c r="CHF814" s="47"/>
      <c r="CHG814" s="47"/>
      <c r="CHH814" s="47"/>
      <c r="CHI814" s="47"/>
      <c r="CHJ814" s="47"/>
      <c r="CHK814" s="47"/>
      <c r="CHL814" s="47"/>
      <c r="CHM814" s="47"/>
      <c r="CHN814" s="47"/>
      <c r="CHO814" s="47"/>
      <c r="CHP814" s="47"/>
      <c r="CHQ814" s="47"/>
      <c r="CHR814" s="47"/>
      <c r="CHS814" s="47"/>
      <c r="CHT814" s="47"/>
      <c r="CHU814" s="47"/>
      <c r="CHV814" s="47"/>
      <c r="CHW814" s="47"/>
      <c r="CHX814" s="47"/>
      <c r="CHY814" s="47"/>
      <c r="CHZ814" s="47"/>
      <c r="CIA814" s="47"/>
      <c r="CIB814" s="47"/>
      <c r="CIC814" s="47"/>
      <c r="CID814" s="47"/>
      <c r="CIE814" s="47"/>
      <c r="CIF814" s="47"/>
      <c r="CIG814" s="47"/>
      <c r="CIH814" s="47"/>
      <c r="CII814" s="47"/>
      <c r="CIJ814" s="47"/>
      <c r="CIK814" s="47"/>
      <c r="CIL814" s="47"/>
      <c r="CIM814" s="47"/>
      <c r="CIN814" s="47"/>
      <c r="CIO814" s="47"/>
      <c r="CIP814" s="47"/>
      <c r="CIQ814" s="47"/>
      <c r="CIR814" s="47"/>
      <c r="CIS814" s="47"/>
      <c r="CIT814" s="47"/>
      <c r="CIU814" s="47"/>
      <c r="CIV814" s="47"/>
      <c r="CIW814" s="47"/>
      <c r="CIX814" s="47"/>
      <c r="CIY814" s="47"/>
      <c r="CIZ814" s="47"/>
      <c r="CJA814" s="47"/>
      <c r="CJB814" s="47"/>
      <c r="CJC814" s="47"/>
      <c r="CJD814" s="47"/>
      <c r="CJE814" s="47"/>
      <c r="CJF814" s="47"/>
      <c r="CJG814" s="47"/>
      <c r="CJH814" s="47"/>
      <c r="CJI814" s="47"/>
      <c r="CJJ814" s="47"/>
      <c r="CJK814" s="47"/>
      <c r="CJL814" s="47"/>
      <c r="CJM814" s="47"/>
      <c r="CJN814" s="47"/>
      <c r="CJO814" s="47"/>
      <c r="CJP814" s="47"/>
      <c r="CJQ814" s="47"/>
      <c r="CJR814" s="47"/>
      <c r="CJS814" s="47"/>
      <c r="CJT814" s="47"/>
      <c r="CJU814" s="47"/>
      <c r="CJV814" s="47"/>
      <c r="CJW814" s="47"/>
      <c r="CJX814" s="47"/>
      <c r="CJY814" s="47"/>
      <c r="CJZ814" s="47"/>
      <c r="CKA814" s="47"/>
      <c r="CKB814" s="47"/>
      <c r="CKC814" s="47"/>
      <c r="CKD814" s="47"/>
      <c r="CKE814" s="47"/>
      <c r="CKF814" s="47"/>
      <c r="CKG814" s="47"/>
      <c r="CKH814" s="47"/>
      <c r="CKI814" s="47"/>
      <c r="CKJ814" s="47"/>
      <c r="CKK814" s="47"/>
      <c r="CKL814" s="47"/>
      <c r="CKM814" s="47"/>
      <c r="CKN814" s="47"/>
      <c r="CKO814" s="47"/>
      <c r="CKP814" s="47"/>
      <c r="CKQ814" s="47"/>
      <c r="CKR814" s="47"/>
      <c r="CKS814" s="47"/>
      <c r="CKT814" s="47"/>
      <c r="CKU814" s="47"/>
      <c r="CKV814" s="47"/>
      <c r="CKW814" s="47"/>
      <c r="CKX814" s="47"/>
      <c r="CKY814" s="47"/>
      <c r="CKZ814" s="47"/>
      <c r="CLA814" s="47"/>
      <c r="CLB814" s="47"/>
      <c r="CLC814" s="47"/>
      <c r="CLD814" s="47"/>
      <c r="CLE814" s="47"/>
      <c r="CLF814" s="47"/>
      <c r="CLG814" s="47"/>
      <c r="CLH814" s="47"/>
      <c r="CLI814" s="47"/>
      <c r="CLJ814" s="47"/>
      <c r="CLK814" s="47"/>
      <c r="CLL814" s="47"/>
      <c r="CLM814" s="47"/>
      <c r="CLN814" s="47"/>
      <c r="CLO814" s="47"/>
      <c r="CLP814" s="47"/>
      <c r="CLQ814" s="47"/>
      <c r="CLR814" s="47"/>
      <c r="CLS814" s="47"/>
      <c r="CLT814" s="47"/>
      <c r="CLU814" s="47"/>
      <c r="CLV814" s="47"/>
      <c r="CLW814" s="47"/>
      <c r="CLX814" s="47"/>
      <c r="CLY814" s="47"/>
      <c r="CLZ814" s="47"/>
      <c r="CMA814" s="47"/>
      <c r="CMB814" s="47"/>
      <c r="CMC814" s="47"/>
      <c r="CMD814" s="47"/>
      <c r="CME814" s="47"/>
      <c r="CMF814" s="47"/>
      <c r="CMG814" s="47"/>
      <c r="CMH814" s="47"/>
      <c r="CMI814" s="47"/>
      <c r="CMJ814" s="47"/>
      <c r="CMK814" s="47"/>
      <c r="CML814" s="47"/>
      <c r="CMM814" s="47"/>
      <c r="CMN814" s="47"/>
      <c r="CMO814" s="47"/>
      <c r="CMP814" s="47"/>
      <c r="CMQ814" s="47"/>
      <c r="CMR814" s="47"/>
      <c r="CMS814" s="47"/>
      <c r="CMT814" s="47"/>
      <c r="CMU814" s="47"/>
      <c r="CMV814" s="47"/>
      <c r="CMW814" s="47"/>
      <c r="CMX814" s="47"/>
      <c r="CMY814" s="47"/>
      <c r="CMZ814" s="47"/>
      <c r="CNA814" s="47"/>
      <c r="CNB814" s="47"/>
      <c r="CNC814" s="47"/>
      <c r="CND814" s="47"/>
      <c r="CNE814" s="47"/>
      <c r="CNF814" s="47"/>
      <c r="CNG814" s="47"/>
      <c r="CNH814" s="47"/>
      <c r="CNI814" s="47"/>
      <c r="CNJ814" s="47"/>
      <c r="CNK814" s="47"/>
      <c r="CNL814" s="47"/>
      <c r="CNM814" s="47"/>
      <c r="CNN814" s="47"/>
      <c r="CNO814" s="47"/>
      <c r="CNP814" s="47"/>
      <c r="CNQ814" s="47"/>
      <c r="CNR814" s="47"/>
      <c r="CNS814" s="47"/>
      <c r="CNT814" s="47"/>
      <c r="CNU814" s="47"/>
      <c r="CNV814" s="47"/>
      <c r="CNW814" s="47"/>
      <c r="CNX814" s="47"/>
      <c r="CNY814" s="47"/>
      <c r="CNZ814" s="47"/>
      <c r="COA814" s="47"/>
      <c r="COB814" s="47"/>
      <c r="COC814" s="47"/>
      <c r="COD814" s="47"/>
      <c r="COE814" s="47"/>
      <c r="COF814" s="47"/>
      <c r="COG814" s="47"/>
      <c r="COH814" s="47"/>
      <c r="COI814" s="47"/>
      <c r="COJ814" s="47"/>
      <c r="COK814" s="47"/>
      <c r="COL814" s="47"/>
      <c r="COM814" s="47"/>
      <c r="CON814" s="47"/>
      <c r="COO814" s="47"/>
      <c r="COP814" s="47"/>
      <c r="COQ814" s="47"/>
      <c r="COR814" s="47"/>
      <c r="COS814" s="47"/>
      <c r="COT814" s="47"/>
      <c r="COU814" s="47"/>
      <c r="COV814" s="47"/>
      <c r="COW814" s="47"/>
      <c r="COX814" s="47"/>
      <c r="COY814" s="47"/>
      <c r="COZ814" s="47"/>
      <c r="CPA814" s="47"/>
      <c r="CPB814" s="47"/>
      <c r="CPC814" s="47"/>
      <c r="CPD814" s="47"/>
      <c r="CPE814" s="47"/>
      <c r="CPF814" s="47"/>
      <c r="CPG814" s="47"/>
      <c r="CPH814" s="47"/>
      <c r="CPI814" s="47"/>
      <c r="CPJ814" s="47"/>
      <c r="CPK814" s="47"/>
      <c r="CPL814" s="47"/>
      <c r="CPM814" s="47"/>
      <c r="CPN814" s="47"/>
      <c r="CPO814" s="47"/>
      <c r="CPP814" s="47"/>
      <c r="CPQ814" s="47"/>
      <c r="CPR814" s="47"/>
      <c r="CPS814" s="47"/>
      <c r="CPT814" s="47"/>
      <c r="CPU814" s="47"/>
      <c r="CPV814" s="47"/>
      <c r="CPW814" s="47"/>
      <c r="CPX814" s="47"/>
      <c r="CPY814" s="47"/>
      <c r="CPZ814" s="47"/>
      <c r="CQA814" s="47"/>
      <c r="CQB814" s="47"/>
      <c r="CQC814" s="47"/>
      <c r="CQD814" s="47"/>
      <c r="CQE814" s="47"/>
      <c r="CQF814" s="47"/>
      <c r="CQG814" s="47"/>
      <c r="CQH814" s="47"/>
      <c r="CQI814" s="47"/>
      <c r="CQJ814" s="47"/>
      <c r="CQK814" s="47"/>
      <c r="CQL814" s="47"/>
      <c r="CQM814" s="47"/>
      <c r="CQN814" s="47"/>
      <c r="CQO814" s="47"/>
      <c r="CQP814" s="47"/>
      <c r="CQQ814" s="47"/>
      <c r="CQR814" s="47"/>
      <c r="CQS814" s="47"/>
      <c r="CQT814" s="47"/>
      <c r="CQU814" s="47"/>
      <c r="CQV814" s="47"/>
      <c r="CQW814" s="47"/>
      <c r="CQX814" s="47"/>
      <c r="CQY814" s="47"/>
      <c r="CQZ814" s="47"/>
      <c r="CRA814" s="47"/>
      <c r="CRB814" s="47"/>
      <c r="CRC814" s="47"/>
      <c r="CRD814" s="47"/>
      <c r="CRE814" s="47"/>
      <c r="CRF814" s="47"/>
      <c r="CRG814" s="47"/>
      <c r="CRH814" s="47"/>
      <c r="CRI814" s="47"/>
      <c r="CRJ814" s="47"/>
      <c r="CRK814" s="47"/>
      <c r="CRL814" s="47"/>
      <c r="CRM814" s="47"/>
      <c r="CRN814" s="47"/>
      <c r="CRO814" s="47"/>
      <c r="CRP814" s="47"/>
      <c r="CRQ814" s="47"/>
      <c r="CRR814" s="47"/>
      <c r="CRS814" s="47"/>
      <c r="CRT814" s="47"/>
      <c r="CRU814" s="47"/>
      <c r="CRV814" s="47"/>
      <c r="CRW814" s="47"/>
      <c r="CRX814" s="47"/>
      <c r="CRY814" s="47"/>
      <c r="CRZ814" s="47"/>
      <c r="CSA814" s="47"/>
      <c r="CSB814" s="47"/>
      <c r="CSC814" s="47"/>
      <c r="CSD814" s="47"/>
      <c r="CSE814" s="47"/>
      <c r="CSF814" s="47"/>
      <c r="CSG814" s="47"/>
      <c r="CSH814" s="47"/>
      <c r="CSI814" s="47"/>
      <c r="CSJ814" s="47"/>
      <c r="CSK814" s="47"/>
      <c r="CSL814" s="47"/>
      <c r="CSM814" s="47"/>
      <c r="CSN814" s="47"/>
      <c r="CSO814" s="47"/>
      <c r="CSP814" s="47"/>
      <c r="CSQ814" s="47"/>
      <c r="CSR814" s="47"/>
      <c r="CSS814" s="47"/>
      <c r="CST814" s="47"/>
      <c r="CSU814" s="47"/>
      <c r="CSV814" s="47"/>
      <c r="CSW814" s="47"/>
      <c r="CSX814" s="47"/>
      <c r="CSY814" s="47"/>
      <c r="CSZ814" s="47"/>
      <c r="CTA814" s="47"/>
      <c r="CTB814" s="47"/>
      <c r="CTC814" s="47"/>
      <c r="CTD814" s="47"/>
      <c r="CTE814" s="47"/>
      <c r="CTF814" s="47"/>
      <c r="CTG814" s="47"/>
      <c r="CTH814" s="47"/>
      <c r="CTI814" s="47"/>
      <c r="CTJ814" s="47"/>
      <c r="CTK814" s="47"/>
      <c r="CTL814" s="47"/>
      <c r="CTM814" s="47"/>
      <c r="CTN814" s="47"/>
      <c r="CTO814" s="47"/>
      <c r="CTP814" s="47"/>
      <c r="CTQ814" s="47"/>
      <c r="CTR814" s="47"/>
      <c r="CTS814" s="47"/>
      <c r="CTT814" s="47"/>
      <c r="CTU814" s="47"/>
      <c r="CTV814" s="47"/>
      <c r="CTW814" s="47"/>
      <c r="CTX814" s="47"/>
      <c r="CTY814" s="47"/>
      <c r="CTZ814" s="47"/>
      <c r="CUA814" s="47"/>
      <c r="CUB814" s="47"/>
      <c r="CUC814" s="47"/>
      <c r="CUD814" s="47"/>
      <c r="CUE814" s="47"/>
      <c r="CUF814" s="47"/>
      <c r="CUG814" s="47"/>
      <c r="CUH814" s="47"/>
      <c r="CUI814" s="47"/>
      <c r="CUJ814" s="47"/>
      <c r="CUK814" s="47"/>
      <c r="CUL814" s="47"/>
      <c r="CUM814" s="47"/>
      <c r="CUN814" s="47"/>
      <c r="CUO814" s="47"/>
      <c r="CUP814" s="47"/>
      <c r="CUQ814" s="47"/>
      <c r="CUR814" s="47"/>
      <c r="CUS814" s="47"/>
      <c r="CUT814" s="47"/>
      <c r="CUU814" s="47"/>
      <c r="CUV814" s="47"/>
      <c r="CUW814" s="47"/>
      <c r="CUX814" s="47"/>
      <c r="CUY814" s="47"/>
      <c r="CUZ814" s="47"/>
      <c r="CVA814" s="47"/>
      <c r="CVB814" s="47"/>
      <c r="CVC814" s="47"/>
      <c r="CVD814" s="47"/>
      <c r="CVE814" s="47"/>
      <c r="CVF814" s="47"/>
      <c r="CVG814" s="47"/>
      <c r="CVH814" s="47"/>
      <c r="CVI814" s="47"/>
      <c r="CVJ814" s="47"/>
      <c r="CVK814" s="47"/>
      <c r="CVL814" s="47"/>
      <c r="CVM814" s="47"/>
      <c r="CVN814" s="47"/>
      <c r="CVO814" s="47"/>
      <c r="CVP814" s="47"/>
      <c r="CVQ814" s="47"/>
      <c r="CVR814" s="47"/>
      <c r="CVS814" s="47"/>
      <c r="CVT814" s="47"/>
      <c r="CVU814" s="47"/>
      <c r="CVV814" s="47"/>
      <c r="CVW814" s="47"/>
      <c r="CVX814" s="47"/>
      <c r="CVY814" s="47"/>
      <c r="CVZ814" s="47"/>
      <c r="CWA814" s="47"/>
      <c r="CWB814" s="47"/>
      <c r="CWC814" s="47"/>
      <c r="CWD814" s="47"/>
      <c r="CWE814" s="47"/>
      <c r="CWF814" s="47"/>
      <c r="CWG814" s="47"/>
      <c r="CWH814" s="47"/>
      <c r="CWI814" s="47"/>
      <c r="CWJ814" s="47"/>
      <c r="CWK814" s="47"/>
      <c r="CWL814" s="47"/>
      <c r="CWM814" s="47"/>
      <c r="CWN814" s="47"/>
      <c r="CWO814" s="47"/>
      <c r="CWP814" s="47"/>
      <c r="CWQ814" s="47"/>
      <c r="CWR814" s="47"/>
      <c r="CWS814" s="47"/>
      <c r="CWT814" s="47"/>
      <c r="CWU814" s="47"/>
      <c r="CWV814" s="47"/>
      <c r="CWW814" s="47"/>
      <c r="CWX814" s="47"/>
      <c r="CWY814" s="47"/>
      <c r="CWZ814" s="47"/>
      <c r="CXA814" s="47"/>
      <c r="CXB814" s="47"/>
      <c r="CXC814" s="47"/>
      <c r="CXD814" s="47"/>
      <c r="CXE814" s="47"/>
      <c r="CXF814" s="47"/>
      <c r="CXG814" s="47"/>
      <c r="CXH814" s="47"/>
      <c r="CXI814" s="47"/>
      <c r="CXJ814" s="47"/>
      <c r="CXK814" s="47"/>
      <c r="CXL814" s="47"/>
      <c r="CXM814" s="47"/>
      <c r="CXN814" s="47"/>
      <c r="CXO814" s="47"/>
      <c r="CXP814" s="47"/>
      <c r="CXQ814" s="47"/>
      <c r="CXR814" s="47"/>
      <c r="CXS814" s="47"/>
      <c r="CXT814" s="47"/>
      <c r="CXU814" s="47"/>
      <c r="CXV814" s="47"/>
      <c r="CXW814" s="47"/>
      <c r="CXX814" s="47"/>
      <c r="CXY814" s="47"/>
      <c r="CXZ814" s="47"/>
      <c r="CYA814" s="47"/>
      <c r="CYB814" s="47"/>
      <c r="CYC814" s="47"/>
      <c r="CYD814" s="47"/>
      <c r="CYE814" s="47"/>
      <c r="CYF814" s="47"/>
      <c r="CYG814" s="47"/>
      <c r="CYH814" s="47"/>
      <c r="CYI814" s="47"/>
      <c r="CYJ814" s="47"/>
      <c r="CYK814" s="47"/>
      <c r="CYL814" s="47"/>
      <c r="CYM814" s="47"/>
      <c r="CYN814" s="47"/>
      <c r="CYO814" s="47"/>
      <c r="CYP814" s="47"/>
      <c r="CYQ814" s="47"/>
      <c r="CYR814" s="47"/>
      <c r="CYS814" s="47"/>
      <c r="CYT814" s="47"/>
      <c r="CYU814" s="47"/>
      <c r="CYV814" s="47"/>
      <c r="CYW814" s="47"/>
      <c r="CYX814" s="47"/>
      <c r="CYY814" s="47"/>
      <c r="CYZ814" s="47"/>
      <c r="CZA814" s="47"/>
      <c r="CZB814" s="47"/>
      <c r="CZC814" s="47"/>
      <c r="CZD814" s="47"/>
      <c r="CZE814" s="47"/>
      <c r="CZF814" s="47"/>
      <c r="CZG814" s="47"/>
      <c r="CZH814" s="47"/>
      <c r="CZI814" s="47"/>
      <c r="CZJ814" s="47"/>
      <c r="CZK814" s="47"/>
      <c r="CZL814" s="47"/>
      <c r="CZM814" s="47"/>
      <c r="CZN814" s="47"/>
      <c r="CZO814" s="47"/>
      <c r="CZP814" s="47"/>
      <c r="CZQ814" s="47"/>
      <c r="CZR814" s="47"/>
      <c r="CZS814" s="47"/>
      <c r="CZT814" s="47"/>
      <c r="CZU814" s="47"/>
      <c r="CZV814" s="47"/>
      <c r="CZW814" s="47"/>
      <c r="CZX814" s="47"/>
      <c r="CZY814" s="47"/>
      <c r="CZZ814" s="47"/>
      <c r="DAA814" s="47"/>
      <c r="DAB814" s="47"/>
      <c r="DAC814" s="47"/>
      <c r="DAD814" s="47"/>
      <c r="DAE814" s="47"/>
      <c r="DAF814" s="47"/>
      <c r="DAG814" s="47"/>
      <c r="DAH814" s="47"/>
      <c r="DAI814" s="47"/>
      <c r="DAJ814" s="47"/>
      <c r="DAK814" s="47"/>
      <c r="DAL814" s="47"/>
      <c r="DAM814" s="47"/>
      <c r="DAN814" s="47"/>
      <c r="DAO814" s="47"/>
      <c r="DAP814" s="47"/>
      <c r="DAQ814" s="47"/>
      <c r="DAR814" s="47"/>
      <c r="DAS814" s="47"/>
      <c r="DAT814" s="47"/>
      <c r="DAU814" s="47"/>
      <c r="DAV814" s="47"/>
      <c r="DAW814" s="47"/>
      <c r="DAX814" s="47"/>
      <c r="DAY814" s="47"/>
      <c r="DAZ814" s="47"/>
      <c r="DBA814" s="47"/>
      <c r="DBB814" s="47"/>
      <c r="DBC814" s="47"/>
      <c r="DBD814" s="47"/>
      <c r="DBE814" s="47"/>
      <c r="DBF814" s="47"/>
      <c r="DBG814" s="47"/>
      <c r="DBH814" s="47"/>
      <c r="DBI814" s="47"/>
      <c r="DBJ814" s="47"/>
      <c r="DBK814" s="47"/>
      <c r="DBL814" s="47"/>
      <c r="DBM814" s="47"/>
      <c r="DBN814" s="47"/>
      <c r="DBO814" s="47"/>
      <c r="DBP814" s="47"/>
      <c r="DBQ814" s="47"/>
      <c r="DBR814" s="47"/>
      <c r="DBS814" s="47"/>
      <c r="DBT814" s="47"/>
      <c r="DBU814" s="47"/>
      <c r="DBV814" s="47"/>
      <c r="DBW814" s="47"/>
      <c r="DBX814" s="47"/>
      <c r="DBY814" s="47"/>
      <c r="DBZ814" s="47"/>
      <c r="DCA814" s="47"/>
      <c r="DCB814" s="47"/>
      <c r="DCC814" s="47"/>
      <c r="DCD814" s="47"/>
      <c r="DCE814" s="47"/>
      <c r="DCF814" s="47"/>
      <c r="DCG814" s="47"/>
      <c r="DCH814" s="47"/>
      <c r="DCI814" s="47"/>
      <c r="DCJ814" s="47"/>
      <c r="DCK814" s="47"/>
      <c r="DCL814" s="47"/>
      <c r="DCM814" s="47"/>
      <c r="DCN814" s="47"/>
      <c r="DCO814" s="47"/>
      <c r="DCP814" s="47"/>
      <c r="DCQ814" s="47"/>
      <c r="DCR814" s="47"/>
      <c r="DCS814" s="47"/>
      <c r="DCT814" s="47"/>
      <c r="DCU814" s="47"/>
      <c r="DCV814" s="47"/>
      <c r="DCW814" s="47"/>
      <c r="DCX814" s="47"/>
      <c r="DCY814" s="47"/>
      <c r="DCZ814" s="47"/>
      <c r="DDA814" s="47"/>
      <c r="DDB814" s="47"/>
      <c r="DDC814" s="47"/>
      <c r="DDD814" s="47"/>
      <c r="DDE814" s="47"/>
      <c r="DDF814" s="47"/>
      <c r="DDG814" s="47"/>
      <c r="DDH814" s="47"/>
      <c r="DDI814" s="47"/>
      <c r="DDJ814" s="47"/>
      <c r="DDK814" s="47"/>
      <c r="DDL814" s="47"/>
      <c r="DDM814" s="47"/>
      <c r="DDN814" s="47"/>
      <c r="DDO814" s="47"/>
      <c r="DDP814" s="47"/>
      <c r="DDQ814" s="47"/>
      <c r="DDR814" s="47"/>
      <c r="DDS814" s="47"/>
      <c r="DDT814" s="47"/>
      <c r="DDU814" s="47"/>
      <c r="DDV814" s="47"/>
      <c r="DDW814" s="47"/>
      <c r="DDX814" s="47"/>
      <c r="DDY814" s="47"/>
      <c r="DDZ814" s="47"/>
      <c r="DEA814" s="47"/>
      <c r="DEB814" s="47"/>
      <c r="DEC814" s="47"/>
      <c r="DED814" s="47"/>
      <c r="DEE814" s="47"/>
      <c r="DEF814" s="47"/>
      <c r="DEG814" s="47"/>
      <c r="DEH814" s="47"/>
      <c r="DEI814" s="47"/>
      <c r="DEJ814" s="47"/>
      <c r="DEK814" s="47"/>
      <c r="DEL814" s="47"/>
      <c r="DEM814" s="47"/>
      <c r="DEN814" s="47"/>
      <c r="DEO814" s="47"/>
      <c r="DEP814" s="47"/>
      <c r="DEQ814" s="47"/>
      <c r="DER814" s="47"/>
      <c r="DES814" s="47"/>
      <c r="DET814" s="47"/>
      <c r="DEU814" s="47"/>
      <c r="DEV814" s="47"/>
      <c r="DEW814" s="47"/>
      <c r="DEX814" s="47"/>
      <c r="DEY814" s="47"/>
      <c r="DEZ814" s="47"/>
      <c r="DFA814" s="47"/>
      <c r="DFB814" s="47"/>
      <c r="DFC814" s="47"/>
      <c r="DFD814" s="47"/>
      <c r="DFE814" s="47"/>
      <c r="DFF814" s="47"/>
      <c r="DFG814" s="47"/>
      <c r="DFH814" s="47"/>
      <c r="DFI814" s="47"/>
      <c r="DFJ814" s="47"/>
      <c r="DFK814" s="47"/>
      <c r="DFL814" s="47"/>
      <c r="DFM814" s="47"/>
      <c r="DFN814" s="47"/>
      <c r="DFO814" s="47"/>
      <c r="DFP814" s="47"/>
      <c r="DFQ814" s="47"/>
      <c r="DFR814" s="47"/>
      <c r="DFS814" s="47"/>
      <c r="DFT814" s="47"/>
      <c r="DFU814" s="47"/>
      <c r="DFV814" s="47"/>
      <c r="DFW814" s="47"/>
      <c r="DFX814" s="47"/>
      <c r="DFY814" s="47"/>
      <c r="DFZ814" s="47"/>
      <c r="DGA814" s="47"/>
      <c r="DGB814" s="47"/>
      <c r="DGC814" s="47"/>
      <c r="DGD814" s="47"/>
      <c r="DGE814" s="47"/>
      <c r="DGF814" s="47"/>
      <c r="DGG814" s="47"/>
      <c r="DGH814" s="47"/>
      <c r="DGI814" s="47"/>
      <c r="DGJ814" s="47"/>
      <c r="DGK814" s="47"/>
      <c r="DGL814" s="47"/>
      <c r="DGM814" s="47"/>
      <c r="DGN814" s="47"/>
      <c r="DGO814" s="47"/>
      <c r="DGP814" s="47"/>
      <c r="DGQ814" s="47"/>
      <c r="DGR814" s="47"/>
      <c r="DGS814" s="47"/>
      <c r="DGT814" s="47"/>
      <c r="DGU814" s="47"/>
      <c r="DGV814" s="47"/>
      <c r="DGW814" s="47"/>
      <c r="DGX814" s="47"/>
      <c r="DGY814" s="47"/>
      <c r="DGZ814" s="47"/>
      <c r="DHA814" s="47"/>
      <c r="DHB814" s="47"/>
      <c r="DHC814" s="47"/>
      <c r="DHD814" s="47"/>
      <c r="DHE814" s="47"/>
      <c r="DHF814" s="47"/>
      <c r="DHG814" s="47"/>
      <c r="DHH814" s="47"/>
      <c r="DHI814" s="47"/>
      <c r="DHJ814" s="47"/>
      <c r="DHK814" s="47"/>
      <c r="DHL814" s="47"/>
      <c r="DHM814" s="47"/>
      <c r="DHN814" s="47"/>
      <c r="DHO814" s="47"/>
      <c r="DHP814" s="47"/>
      <c r="DHQ814" s="47"/>
      <c r="DHR814" s="47"/>
      <c r="DHS814" s="47"/>
      <c r="DHT814" s="47"/>
      <c r="DHU814" s="47"/>
      <c r="DHV814" s="47"/>
      <c r="DHW814" s="47"/>
      <c r="DHX814" s="47"/>
      <c r="DHY814" s="47"/>
      <c r="DHZ814" s="47"/>
      <c r="DIA814" s="47"/>
      <c r="DIB814" s="47"/>
      <c r="DIC814" s="47"/>
      <c r="DID814" s="47"/>
      <c r="DIE814" s="47"/>
      <c r="DIF814" s="47"/>
      <c r="DIG814" s="47"/>
      <c r="DIH814" s="47"/>
      <c r="DII814" s="47"/>
      <c r="DIJ814" s="47"/>
      <c r="DIK814" s="47"/>
      <c r="DIL814" s="47"/>
      <c r="DIM814" s="47"/>
      <c r="DIN814" s="47"/>
      <c r="DIO814" s="47"/>
      <c r="DIP814" s="47"/>
      <c r="DIQ814" s="47"/>
      <c r="DIR814" s="47"/>
      <c r="DIS814" s="47"/>
      <c r="DIT814" s="47"/>
      <c r="DIU814" s="47"/>
      <c r="DIV814" s="47"/>
      <c r="DIW814" s="47"/>
      <c r="DIX814" s="47"/>
      <c r="DIY814" s="47"/>
      <c r="DIZ814" s="47"/>
      <c r="DJA814" s="47"/>
      <c r="DJB814" s="47"/>
      <c r="DJC814" s="47"/>
      <c r="DJD814" s="47"/>
      <c r="DJE814" s="47"/>
      <c r="DJF814" s="47"/>
      <c r="DJG814" s="47"/>
      <c r="DJH814" s="47"/>
      <c r="DJI814" s="47"/>
      <c r="DJJ814" s="47"/>
      <c r="DJK814" s="47"/>
      <c r="DJL814" s="47"/>
      <c r="DJM814" s="47"/>
      <c r="DJN814" s="47"/>
      <c r="DJO814" s="47"/>
      <c r="DJP814" s="47"/>
      <c r="DJQ814" s="47"/>
      <c r="DJR814" s="47"/>
      <c r="DJS814" s="47"/>
      <c r="DJT814" s="47"/>
      <c r="DJU814" s="47"/>
      <c r="DJV814" s="47"/>
      <c r="DJW814" s="47"/>
      <c r="DJX814" s="47"/>
      <c r="DJY814" s="47"/>
      <c r="DJZ814" s="47"/>
      <c r="DKA814" s="47"/>
      <c r="DKB814" s="47"/>
      <c r="DKC814" s="47"/>
      <c r="DKD814" s="47"/>
      <c r="DKE814" s="47"/>
      <c r="DKF814" s="47"/>
      <c r="DKG814" s="47"/>
      <c r="DKH814" s="47"/>
      <c r="DKI814" s="47"/>
      <c r="DKJ814" s="47"/>
      <c r="DKK814" s="47"/>
      <c r="DKL814" s="47"/>
      <c r="DKM814" s="47"/>
      <c r="DKN814" s="47"/>
      <c r="DKO814" s="47"/>
      <c r="DKP814" s="47"/>
      <c r="DKQ814" s="47"/>
      <c r="DKR814" s="47"/>
      <c r="DKS814" s="47"/>
      <c r="DKT814" s="47"/>
      <c r="DKU814" s="47"/>
      <c r="DKV814" s="47"/>
      <c r="DKW814" s="47"/>
      <c r="DKX814" s="47"/>
      <c r="DKY814" s="47"/>
      <c r="DKZ814" s="47"/>
      <c r="DLA814" s="47"/>
      <c r="DLB814" s="47"/>
      <c r="DLC814" s="47"/>
      <c r="DLD814" s="47"/>
      <c r="DLE814" s="47"/>
      <c r="DLF814" s="47"/>
      <c r="DLG814" s="47"/>
      <c r="DLH814" s="47"/>
      <c r="DLI814" s="47"/>
      <c r="DLJ814" s="47"/>
      <c r="DLK814" s="47"/>
      <c r="DLL814" s="47"/>
      <c r="DLM814" s="47"/>
      <c r="DLN814" s="47"/>
      <c r="DLO814" s="47"/>
      <c r="DLP814" s="47"/>
      <c r="DLQ814" s="47"/>
      <c r="DLR814" s="47"/>
      <c r="DLS814" s="47"/>
      <c r="DLT814" s="47"/>
      <c r="DLU814" s="47"/>
      <c r="DLV814" s="47"/>
      <c r="DLW814" s="47"/>
      <c r="DLX814" s="47"/>
      <c r="DLY814" s="47"/>
      <c r="DLZ814" s="47"/>
      <c r="DMA814" s="47"/>
      <c r="DMB814" s="47"/>
      <c r="DMC814" s="47"/>
      <c r="DMD814" s="47"/>
      <c r="DME814" s="47"/>
      <c r="DMF814" s="47"/>
      <c r="DMG814" s="47"/>
      <c r="DMH814" s="47"/>
      <c r="DMI814" s="47"/>
      <c r="DMJ814" s="47"/>
      <c r="DMK814" s="47"/>
      <c r="DML814" s="47"/>
      <c r="DMM814" s="47"/>
      <c r="DMN814" s="47"/>
      <c r="DMO814" s="47"/>
      <c r="DMP814" s="47"/>
      <c r="DMQ814" s="47"/>
      <c r="DMR814" s="47"/>
      <c r="DMS814" s="47"/>
      <c r="DMT814" s="47"/>
      <c r="DMU814" s="47"/>
      <c r="DMV814" s="47"/>
      <c r="DMW814" s="47"/>
      <c r="DMX814" s="47"/>
      <c r="DMY814" s="47"/>
      <c r="DMZ814" s="47"/>
      <c r="DNA814" s="47"/>
      <c r="DNB814" s="47"/>
      <c r="DNC814" s="47"/>
      <c r="DND814" s="47"/>
      <c r="DNE814" s="47"/>
      <c r="DNF814" s="47"/>
      <c r="DNG814" s="47"/>
      <c r="DNH814" s="47"/>
      <c r="DNI814" s="47"/>
      <c r="DNJ814" s="47"/>
      <c r="DNK814" s="47"/>
      <c r="DNL814" s="47"/>
      <c r="DNM814" s="47"/>
      <c r="DNN814" s="47"/>
      <c r="DNO814" s="47"/>
      <c r="DNP814" s="47"/>
      <c r="DNQ814" s="47"/>
      <c r="DNR814" s="47"/>
      <c r="DNS814" s="47"/>
      <c r="DNT814" s="47"/>
      <c r="DNU814" s="47"/>
      <c r="DNV814" s="47"/>
      <c r="DNW814" s="47"/>
      <c r="DNX814" s="47"/>
      <c r="DNY814" s="47"/>
      <c r="DNZ814" s="47"/>
      <c r="DOA814" s="47"/>
      <c r="DOB814" s="47"/>
      <c r="DOC814" s="47"/>
      <c r="DOD814" s="47"/>
      <c r="DOE814" s="47"/>
      <c r="DOF814" s="47"/>
      <c r="DOG814" s="47"/>
      <c r="DOH814" s="47"/>
      <c r="DOI814" s="47"/>
      <c r="DOJ814" s="47"/>
      <c r="DOK814" s="47"/>
      <c r="DOL814" s="47"/>
      <c r="DOM814" s="47"/>
      <c r="DON814" s="47"/>
      <c r="DOO814" s="47"/>
      <c r="DOP814" s="47"/>
      <c r="DOQ814" s="47"/>
      <c r="DOR814" s="47"/>
      <c r="DOS814" s="47"/>
      <c r="DOT814" s="47"/>
      <c r="DOU814" s="47"/>
      <c r="DOV814" s="47"/>
      <c r="DOW814" s="47"/>
      <c r="DOX814" s="47"/>
      <c r="DOY814" s="47"/>
      <c r="DOZ814" s="47"/>
      <c r="DPA814" s="47"/>
      <c r="DPB814" s="47"/>
      <c r="DPC814" s="47"/>
      <c r="DPD814" s="47"/>
      <c r="DPE814" s="47"/>
      <c r="DPF814" s="47"/>
      <c r="DPG814" s="47"/>
      <c r="DPH814" s="47"/>
      <c r="DPI814" s="47"/>
      <c r="DPJ814" s="47"/>
      <c r="DPK814" s="47"/>
      <c r="DPL814" s="47"/>
      <c r="DPM814" s="47"/>
      <c r="DPN814" s="47"/>
      <c r="DPO814" s="47"/>
      <c r="DPP814" s="47"/>
      <c r="DPQ814" s="47"/>
      <c r="DPR814" s="47"/>
      <c r="DPS814" s="47"/>
      <c r="DPT814" s="47"/>
      <c r="DPU814" s="47"/>
      <c r="DPV814" s="47"/>
      <c r="DPW814" s="47"/>
      <c r="DPX814" s="47"/>
      <c r="DPY814" s="47"/>
      <c r="DPZ814" s="47"/>
      <c r="DQA814" s="47"/>
      <c r="DQB814" s="47"/>
      <c r="DQC814" s="47"/>
      <c r="DQD814" s="47"/>
      <c r="DQE814" s="47"/>
      <c r="DQF814" s="47"/>
      <c r="DQG814" s="47"/>
      <c r="DQH814" s="47"/>
      <c r="DQI814" s="47"/>
      <c r="DQJ814" s="47"/>
      <c r="DQK814" s="47"/>
      <c r="DQL814" s="47"/>
      <c r="DQM814" s="47"/>
      <c r="DQN814" s="47"/>
      <c r="DQO814" s="47"/>
      <c r="DQP814" s="47"/>
      <c r="DQQ814" s="47"/>
      <c r="DQR814" s="47"/>
      <c r="DQS814" s="47"/>
      <c r="DQT814" s="47"/>
      <c r="DQU814" s="47"/>
      <c r="DQV814" s="47"/>
      <c r="DQW814" s="47"/>
      <c r="DQX814" s="47"/>
      <c r="DQY814" s="47"/>
      <c r="DQZ814" s="47"/>
      <c r="DRA814" s="47"/>
      <c r="DRB814" s="47"/>
      <c r="DRC814" s="47"/>
      <c r="DRD814" s="47"/>
      <c r="DRE814" s="47"/>
      <c r="DRF814" s="47"/>
      <c r="DRG814" s="47"/>
      <c r="DRH814" s="47"/>
      <c r="DRI814" s="47"/>
      <c r="DRJ814" s="47"/>
      <c r="DRK814" s="47"/>
      <c r="DRL814" s="47"/>
      <c r="DRM814" s="47"/>
      <c r="DRN814" s="47"/>
      <c r="DRO814" s="47"/>
      <c r="DRP814" s="47"/>
      <c r="DRQ814" s="47"/>
      <c r="DRR814" s="47"/>
      <c r="DRS814" s="47"/>
      <c r="DRT814" s="47"/>
      <c r="DRU814" s="47"/>
      <c r="DRV814" s="47"/>
      <c r="DRW814" s="47"/>
      <c r="DRX814" s="47"/>
      <c r="DRY814" s="47"/>
      <c r="DRZ814" s="47"/>
      <c r="DSA814" s="47"/>
      <c r="DSB814" s="47"/>
      <c r="DSC814" s="47"/>
      <c r="DSD814" s="47"/>
      <c r="DSE814" s="47"/>
      <c r="DSF814" s="47"/>
      <c r="DSG814" s="47"/>
      <c r="DSH814" s="47"/>
      <c r="DSI814" s="47"/>
      <c r="DSJ814" s="47"/>
      <c r="DSK814" s="47"/>
      <c r="DSL814" s="47"/>
      <c r="DSM814" s="47"/>
      <c r="DSN814" s="47"/>
      <c r="DSO814" s="47"/>
      <c r="DSP814" s="47"/>
      <c r="DSQ814" s="47"/>
      <c r="DSR814" s="47"/>
      <c r="DSS814" s="47"/>
      <c r="DST814" s="47"/>
      <c r="DSU814" s="47"/>
      <c r="DSV814" s="47"/>
      <c r="DSW814" s="47"/>
      <c r="DSX814" s="47"/>
      <c r="DSY814" s="47"/>
      <c r="DSZ814" s="47"/>
      <c r="DTA814" s="47"/>
      <c r="DTB814" s="47"/>
      <c r="DTC814" s="47"/>
      <c r="DTD814" s="47"/>
      <c r="DTE814" s="47"/>
      <c r="DTF814" s="47"/>
      <c r="DTG814" s="47"/>
      <c r="DTH814" s="47"/>
      <c r="DTI814" s="47"/>
      <c r="DTJ814" s="47"/>
      <c r="DTK814" s="47"/>
      <c r="DTL814" s="47"/>
      <c r="DTM814" s="47"/>
      <c r="DTN814" s="47"/>
      <c r="DTO814" s="47"/>
      <c r="DTP814" s="47"/>
      <c r="DTQ814" s="47"/>
      <c r="DTR814" s="47"/>
      <c r="DTS814" s="47"/>
      <c r="DTT814" s="47"/>
      <c r="DTU814" s="47"/>
      <c r="DTV814" s="47"/>
      <c r="DTW814" s="47"/>
      <c r="DTX814" s="47"/>
      <c r="DTY814" s="47"/>
      <c r="DTZ814" s="47"/>
      <c r="DUA814" s="47"/>
      <c r="DUB814" s="47"/>
      <c r="DUC814" s="47"/>
      <c r="DUD814" s="47"/>
      <c r="DUE814" s="47"/>
      <c r="DUF814" s="47"/>
      <c r="DUG814" s="47"/>
      <c r="DUH814" s="47"/>
      <c r="DUI814" s="47"/>
      <c r="DUJ814" s="47"/>
      <c r="DUK814" s="47"/>
      <c r="DUL814" s="47"/>
      <c r="DUM814" s="47"/>
      <c r="DUN814" s="47"/>
      <c r="DUO814" s="47"/>
      <c r="DUP814" s="47"/>
      <c r="DUQ814" s="47"/>
      <c r="DUR814" s="47"/>
      <c r="DUS814" s="47"/>
      <c r="DUT814" s="47"/>
      <c r="DUU814" s="47"/>
      <c r="DUV814" s="47"/>
      <c r="DUW814" s="47"/>
      <c r="DUX814" s="47"/>
      <c r="DUY814" s="47"/>
      <c r="DUZ814" s="47"/>
      <c r="DVA814" s="47"/>
      <c r="DVB814" s="47"/>
      <c r="DVC814" s="47"/>
      <c r="DVD814" s="47"/>
      <c r="DVE814" s="47"/>
      <c r="DVF814" s="47"/>
      <c r="DVG814" s="47"/>
      <c r="DVH814" s="47"/>
      <c r="DVI814" s="47"/>
      <c r="DVJ814" s="47"/>
      <c r="DVK814" s="47"/>
      <c r="DVL814" s="47"/>
      <c r="DVM814" s="47"/>
      <c r="DVN814" s="47"/>
      <c r="DVO814" s="47"/>
      <c r="DVP814" s="47"/>
      <c r="DVQ814" s="47"/>
      <c r="DVR814" s="47"/>
      <c r="DVS814" s="47"/>
      <c r="DVT814" s="47"/>
      <c r="DVU814" s="47"/>
      <c r="DVV814" s="47"/>
      <c r="DVW814" s="47"/>
      <c r="DVX814" s="47"/>
      <c r="DVY814" s="47"/>
      <c r="DVZ814" s="47"/>
      <c r="DWA814" s="47"/>
      <c r="DWB814" s="47"/>
      <c r="DWC814" s="47"/>
      <c r="DWD814" s="47"/>
      <c r="DWE814" s="47"/>
      <c r="DWF814" s="47"/>
      <c r="DWG814" s="47"/>
      <c r="DWH814" s="47"/>
      <c r="DWI814" s="47"/>
      <c r="DWJ814" s="47"/>
      <c r="DWK814" s="47"/>
      <c r="DWL814" s="47"/>
      <c r="DWM814" s="47"/>
      <c r="DWN814" s="47"/>
      <c r="DWO814" s="47"/>
      <c r="DWP814" s="47"/>
      <c r="DWQ814" s="47"/>
      <c r="DWR814" s="47"/>
      <c r="DWS814" s="47"/>
      <c r="DWT814" s="47"/>
      <c r="DWU814" s="47"/>
      <c r="DWV814" s="47"/>
      <c r="DWW814" s="47"/>
      <c r="DWX814" s="47"/>
      <c r="DWY814" s="47"/>
      <c r="DWZ814" s="47"/>
      <c r="DXA814" s="47"/>
      <c r="DXB814" s="47"/>
      <c r="DXC814" s="47"/>
      <c r="DXD814" s="47"/>
      <c r="DXE814" s="47"/>
      <c r="DXF814" s="47"/>
      <c r="DXG814" s="47"/>
      <c r="DXH814" s="47"/>
      <c r="DXI814" s="47"/>
      <c r="DXJ814" s="47"/>
      <c r="DXK814" s="47"/>
      <c r="DXL814" s="47"/>
      <c r="DXM814" s="47"/>
      <c r="DXN814" s="47"/>
      <c r="DXO814" s="47"/>
      <c r="DXP814" s="47"/>
      <c r="DXQ814" s="47"/>
      <c r="DXR814" s="47"/>
      <c r="DXS814" s="47"/>
      <c r="DXT814" s="47"/>
      <c r="DXU814" s="47"/>
      <c r="DXV814" s="47"/>
      <c r="DXW814" s="47"/>
      <c r="DXX814" s="47"/>
      <c r="DXY814" s="47"/>
      <c r="DXZ814" s="47"/>
      <c r="DYA814" s="47"/>
      <c r="DYB814" s="47"/>
      <c r="DYC814" s="47"/>
      <c r="DYD814" s="47"/>
      <c r="DYE814" s="47"/>
      <c r="DYF814" s="47"/>
      <c r="DYG814" s="47"/>
      <c r="DYH814" s="47"/>
      <c r="DYI814" s="47"/>
      <c r="DYJ814" s="47"/>
      <c r="DYK814" s="47"/>
      <c r="DYL814" s="47"/>
      <c r="DYM814" s="47"/>
      <c r="DYN814" s="47"/>
      <c r="DYO814" s="47"/>
      <c r="DYP814" s="47"/>
      <c r="DYQ814" s="47"/>
      <c r="DYR814" s="47"/>
      <c r="DYS814" s="47"/>
      <c r="DYT814" s="47"/>
      <c r="DYU814" s="47"/>
      <c r="DYV814" s="47"/>
      <c r="DYW814" s="47"/>
      <c r="DYX814" s="47"/>
      <c r="DYY814" s="47"/>
      <c r="DYZ814" s="47"/>
      <c r="DZA814" s="47"/>
      <c r="DZB814" s="47"/>
      <c r="DZC814" s="47"/>
      <c r="DZD814" s="47"/>
      <c r="DZE814" s="47"/>
      <c r="DZF814" s="47"/>
      <c r="DZG814" s="47"/>
      <c r="DZH814" s="47"/>
      <c r="DZI814" s="47"/>
      <c r="DZJ814" s="47"/>
      <c r="DZK814" s="47"/>
      <c r="DZL814" s="47"/>
      <c r="DZM814" s="47"/>
      <c r="DZN814" s="47"/>
      <c r="DZO814" s="47"/>
      <c r="DZP814" s="47"/>
      <c r="DZQ814" s="47"/>
      <c r="DZR814" s="47"/>
      <c r="DZS814" s="47"/>
      <c r="DZT814" s="47"/>
      <c r="DZU814" s="47"/>
      <c r="DZV814" s="47"/>
      <c r="DZW814" s="47"/>
      <c r="DZX814" s="47"/>
      <c r="DZY814" s="47"/>
      <c r="DZZ814" s="47"/>
      <c r="EAA814" s="47"/>
      <c r="EAB814" s="47"/>
      <c r="EAC814" s="47"/>
      <c r="EAD814" s="47"/>
      <c r="EAE814" s="47"/>
      <c r="EAF814" s="47"/>
      <c r="EAG814" s="47"/>
      <c r="EAH814" s="47"/>
      <c r="EAI814" s="47"/>
      <c r="EAJ814" s="47"/>
      <c r="EAK814" s="47"/>
      <c r="EAL814" s="47"/>
      <c r="EAM814" s="47"/>
      <c r="EAN814" s="47"/>
      <c r="EAO814" s="47"/>
      <c r="EAP814" s="47"/>
      <c r="EAQ814" s="47"/>
      <c r="EAR814" s="47"/>
      <c r="EAS814" s="47"/>
      <c r="EAT814" s="47"/>
      <c r="EAU814" s="47"/>
      <c r="EAV814" s="47"/>
      <c r="EAW814" s="47"/>
      <c r="EAX814" s="47"/>
      <c r="EAY814" s="47"/>
      <c r="EAZ814" s="47"/>
      <c r="EBA814" s="47"/>
      <c r="EBB814" s="47"/>
      <c r="EBC814" s="47"/>
      <c r="EBD814" s="47"/>
      <c r="EBE814" s="47"/>
      <c r="EBF814" s="47"/>
      <c r="EBG814" s="47"/>
      <c r="EBH814" s="47"/>
      <c r="EBI814" s="47"/>
      <c r="EBJ814" s="47"/>
      <c r="EBK814" s="47"/>
      <c r="EBL814" s="47"/>
      <c r="EBM814" s="47"/>
      <c r="EBN814" s="47"/>
      <c r="EBO814" s="47"/>
      <c r="EBP814" s="47"/>
      <c r="EBQ814" s="47"/>
      <c r="EBR814" s="47"/>
      <c r="EBS814" s="47"/>
      <c r="EBT814" s="47"/>
      <c r="EBU814" s="47"/>
      <c r="EBV814" s="47"/>
      <c r="EBW814" s="47"/>
      <c r="EBX814" s="47"/>
      <c r="EBY814" s="47"/>
      <c r="EBZ814" s="47"/>
      <c r="ECA814" s="47"/>
      <c r="ECB814" s="47"/>
      <c r="ECC814" s="47"/>
      <c r="ECD814" s="47"/>
      <c r="ECE814" s="47"/>
      <c r="ECF814" s="47"/>
      <c r="ECG814" s="47"/>
      <c r="ECH814" s="47"/>
      <c r="ECI814" s="47"/>
      <c r="ECJ814" s="47"/>
      <c r="ECK814" s="47"/>
      <c r="ECL814" s="47"/>
      <c r="ECM814" s="47"/>
      <c r="ECN814" s="47"/>
      <c r="ECO814" s="47"/>
      <c r="ECP814" s="47"/>
      <c r="ECQ814" s="47"/>
      <c r="ECR814" s="47"/>
      <c r="ECS814" s="47"/>
      <c r="ECT814" s="47"/>
      <c r="ECU814" s="47"/>
      <c r="ECV814" s="47"/>
      <c r="ECW814" s="47"/>
      <c r="ECX814" s="47"/>
      <c r="ECY814" s="47"/>
      <c r="ECZ814" s="47"/>
      <c r="EDA814" s="47"/>
      <c r="EDB814" s="47"/>
      <c r="EDC814" s="47"/>
      <c r="EDD814" s="47"/>
      <c r="EDE814" s="47"/>
      <c r="EDF814" s="47"/>
      <c r="EDG814" s="47"/>
      <c r="EDH814" s="47"/>
      <c r="EDI814" s="47"/>
      <c r="EDJ814" s="47"/>
      <c r="EDK814" s="47"/>
      <c r="EDL814" s="47"/>
      <c r="EDM814" s="47"/>
      <c r="EDN814" s="47"/>
      <c r="EDO814" s="47"/>
      <c r="EDP814" s="47"/>
      <c r="EDQ814" s="47"/>
      <c r="EDR814" s="47"/>
      <c r="EDS814" s="47"/>
      <c r="EDT814" s="47"/>
      <c r="EDU814" s="47"/>
      <c r="EDV814" s="47"/>
      <c r="EDW814" s="47"/>
      <c r="EDX814" s="47"/>
      <c r="EDY814" s="47"/>
      <c r="EDZ814" s="47"/>
      <c r="EEA814" s="47"/>
      <c r="EEB814" s="47"/>
      <c r="EEC814" s="47"/>
      <c r="EED814" s="47"/>
      <c r="EEE814" s="47"/>
      <c r="EEF814" s="47"/>
      <c r="EEG814" s="47"/>
      <c r="EEH814" s="47"/>
      <c r="EEI814" s="47"/>
      <c r="EEJ814" s="47"/>
      <c r="EEK814" s="47"/>
      <c r="EEL814" s="47"/>
      <c r="EEM814" s="47"/>
      <c r="EEN814" s="47"/>
      <c r="EEO814" s="47"/>
      <c r="EEP814" s="47"/>
      <c r="EEQ814" s="47"/>
      <c r="EER814" s="47"/>
      <c r="EES814" s="47"/>
      <c r="EET814" s="47"/>
      <c r="EEU814" s="47"/>
      <c r="EEV814" s="47"/>
      <c r="EEW814" s="47"/>
      <c r="EEX814" s="47"/>
      <c r="EEY814" s="47"/>
      <c r="EEZ814" s="47"/>
      <c r="EFA814" s="47"/>
      <c r="EFB814" s="47"/>
      <c r="EFC814" s="47"/>
      <c r="EFD814" s="47"/>
      <c r="EFE814" s="47"/>
      <c r="EFF814" s="47"/>
      <c r="EFG814" s="47"/>
      <c r="EFH814" s="47"/>
      <c r="EFI814" s="47"/>
      <c r="EFJ814" s="47"/>
      <c r="EFK814" s="47"/>
      <c r="EFL814" s="47"/>
      <c r="EFM814" s="47"/>
      <c r="EFN814" s="47"/>
      <c r="EFO814" s="47"/>
      <c r="EFP814" s="47"/>
      <c r="EFQ814" s="47"/>
      <c r="EFR814" s="47"/>
      <c r="EFS814" s="47"/>
      <c r="EFT814" s="47"/>
      <c r="EFU814" s="47"/>
      <c r="EFV814" s="47"/>
      <c r="EFW814" s="47"/>
      <c r="EFX814" s="47"/>
      <c r="EFY814" s="47"/>
      <c r="EFZ814" s="47"/>
      <c r="EGA814" s="47"/>
      <c r="EGB814" s="47"/>
      <c r="EGC814" s="47"/>
      <c r="EGD814" s="47"/>
      <c r="EGE814" s="47"/>
      <c r="EGF814" s="47"/>
      <c r="EGG814" s="47"/>
      <c r="EGH814" s="47"/>
      <c r="EGI814" s="47"/>
      <c r="EGJ814" s="47"/>
      <c r="EGK814" s="47"/>
      <c r="EGL814" s="47"/>
      <c r="EGM814" s="47"/>
      <c r="EGN814" s="47"/>
      <c r="EGO814" s="47"/>
      <c r="EGP814" s="47"/>
      <c r="EGQ814" s="47"/>
      <c r="EGR814" s="47"/>
      <c r="EGS814" s="47"/>
      <c r="EGT814" s="47"/>
      <c r="EGU814" s="47"/>
      <c r="EGV814" s="47"/>
      <c r="EGW814" s="47"/>
      <c r="EGX814" s="47"/>
      <c r="EGY814" s="47"/>
      <c r="EGZ814" s="47"/>
      <c r="EHA814" s="47"/>
      <c r="EHB814" s="47"/>
      <c r="EHC814" s="47"/>
      <c r="EHD814" s="47"/>
      <c r="EHE814" s="47"/>
      <c r="EHF814" s="47"/>
      <c r="EHG814" s="47"/>
      <c r="EHH814" s="47"/>
      <c r="EHI814" s="47"/>
      <c r="EHJ814" s="47"/>
      <c r="EHK814" s="47"/>
      <c r="EHL814" s="47"/>
      <c r="EHM814" s="47"/>
      <c r="EHN814" s="47"/>
      <c r="EHO814" s="47"/>
      <c r="EHP814" s="47"/>
      <c r="EHQ814" s="47"/>
      <c r="EHR814" s="47"/>
      <c r="EHS814" s="47"/>
      <c r="EHT814" s="47"/>
      <c r="EHU814" s="47"/>
      <c r="EHV814" s="47"/>
      <c r="EHW814" s="47"/>
      <c r="EHX814" s="47"/>
      <c r="EHY814" s="47"/>
      <c r="EHZ814" s="47"/>
      <c r="EIA814" s="47"/>
      <c r="EIB814" s="47"/>
      <c r="EIC814" s="47"/>
      <c r="EID814" s="47"/>
      <c r="EIE814" s="47"/>
      <c r="EIF814" s="47"/>
      <c r="EIG814" s="47"/>
      <c r="EIH814" s="47"/>
      <c r="EII814" s="47"/>
      <c r="EIJ814" s="47"/>
      <c r="EIK814" s="47"/>
      <c r="EIL814" s="47"/>
      <c r="EIM814" s="47"/>
      <c r="EIN814" s="47"/>
      <c r="EIO814" s="47"/>
      <c r="EIP814" s="47"/>
      <c r="EIQ814" s="47"/>
      <c r="EIR814" s="47"/>
      <c r="EIS814" s="47"/>
      <c r="EIT814" s="47"/>
      <c r="EIU814" s="47"/>
      <c r="EIV814" s="47"/>
      <c r="EIW814" s="47"/>
      <c r="EIX814" s="47"/>
      <c r="EIY814" s="47"/>
      <c r="EIZ814" s="47"/>
      <c r="EJA814" s="47"/>
      <c r="EJB814" s="47"/>
      <c r="EJC814" s="47"/>
      <c r="EJD814" s="47"/>
      <c r="EJE814" s="47"/>
      <c r="EJF814" s="47"/>
      <c r="EJG814" s="47"/>
      <c r="EJH814" s="47"/>
      <c r="EJI814" s="47"/>
      <c r="EJJ814" s="47"/>
      <c r="EJK814" s="47"/>
      <c r="EJL814" s="47"/>
      <c r="EJM814" s="47"/>
      <c r="EJN814" s="47"/>
      <c r="EJO814" s="47"/>
      <c r="EJP814" s="47"/>
      <c r="EJQ814" s="47"/>
      <c r="EJR814" s="47"/>
      <c r="EJS814" s="47"/>
      <c r="EJT814" s="47"/>
      <c r="EJU814" s="47"/>
      <c r="EJV814" s="47"/>
      <c r="EJW814" s="47"/>
      <c r="EJX814" s="47"/>
      <c r="EJY814" s="47"/>
      <c r="EJZ814" s="47"/>
      <c r="EKA814" s="47"/>
      <c r="EKB814" s="47"/>
      <c r="EKC814" s="47"/>
      <c r="EKD814" s="47"/>
      <c r="EKE814" s="47"/>
      <c r="EKF814" s="47"/>
      <c r="EKG814" s="47"/>
      <c r="EKH814" s="47"/>
      <c r="EKI814" s="47"/>
      <c r="EKJ814" s="47"/>
      <c r="EKK814" s="47"/>
      <c r="EKL814" s="47"/>
      <c r="EKM814" s="47"/>
      <c r="EKN814" s="47"/>
      <c r="EKO814" s="47"/>
      <c r="EKP814" s="47"/>
      <c r="EKQ814" s="47"/>
      <c r="EKR814" s="47"/>
      <c r="EKS814" s="47"/>
      <c r="EKT814" s="47"/>
      <c r="EKU814" s="47"/>
      <c r="EKV814" s="47"/>
      <c r="EKW814" s="47"/>
      <c r="EKX814" s="47"/>
      <c r="EKY814" s="47"/>
      <c r="EKZ814" s="47"/>
      <c r="ELA814" s="47"/>
      <c r="ELB814" s="47"/>
      <c r="ELC814" s="47"/>
      <c r="ELD814" s="47"/>
      <c r="ELE814" s="47"/>
      <c r="ELF814" s="47"/>
      <c r="ELG814" s="47"/>
      <c r="ELH814" s="47"/>
      <c r="ELI814" s="47"/>
      <c r="ELJ814" s="47"/>
      <c r="ELK814" s="47"/>
      <c r="ELL814" s="47"/>
      <c r="ELM814" s="47"/>
      <c r="ELN814" s="47"/>
      <c r="ELO814" s="47"/>
      <c r="ELP814" s="47"/>
      <c r="ELQ814" s="47"/>
      <c r="ELR814" s="47"/>
      <c r="ELS814" s="47"/>
      <c r="ELT814" s="47"/>
      <c r="ELU814" s="47"/>
      <c r="ELV814" s="47"/>
      <c r="ELW814" s="47"/>
      <c r="ELX814" s="47"/>
      <c r="ELY814" s="47"/>
      <c r="ELZ814" s="47"/>
      <c r="EMA814" s="47"/>
      <c r="EMB814" s="47"/>
      <c r="EMC814" s="47"/>
      <c r="EMD814" s="47"/>
      <c r="EME814" s="47"/>
      <c r="EMF814" s="47"/>
      <c r="EMG814" s="47"/>
      <c r="EMH814" s="47"/>
      <c r="EMI814" s="47"/>
      <c r="EMJ814" s="47"/>
      <c r="EMK814" s="47"/>
      <c r="EML814" s="47"/>
      <c r="EMM814" s="47"/>
      <c r="EMN814" s="47"/>
      <c r="EMO814" s="47"/>
      <c r="EMP814" s="47"/>
      <c r="EMQ814" s="47"/>
      <c r="EMR814" s="47"/>
      <c r="EMS814" s="47"/>
      <c r="EMT814" s="47"/>
      <c r="EMU814" s="47"/>
      <c r="EMV814" s="47"/>
      <c r="EMW814" s="47"/>
      <c r="EMX814" s="47"/>
      <c r="EMY814" s="47"/>
      <c r="EMZ814" s="47"/>
      <c r="ENA814" s="47"/>
      <c r="ENB814" s="47"/>
      <c r="ENC814" s="47"/>
      <c r="END814" s="47"/>
      <c r="ENE814" s="47"/>
      <c r="ENF814" s="47"/>
      <c r="ENG814" s="47"/>
      <c r="ENH814" s="47"/>
      <c r="ENI814" s="47"/>
      <c r="ENJ814" s="47"/>
      <c r="ENK814" s="47"/>
      <c r="ENL814" s="47"/>
      <c r="ENM814" s="47"/>
      <c r="ENN814" s="47"/>
      <c r="ENO814" s="47"/>
      <c r="ENP814" s="47"/>
      <c r="ENQ814" s="47"/>
      <c r="ENR814" s="47"/>
      <c r="ENS814" s="47"/>
      <c r="ENT814" s="47"/>
      <c r="ENU814" s="47"/>
      <c r="ENV814" s="47"/>
      <c r="ENW814" s="47"/>
      <c r="ENX814" s="47"/>
      <c r="ENY814" s="47"/>
      <c r="ENZ814" s="47"/>
      <c r="EOA814" s="47"/>
      <c r="EOB814" s="47"/>
      <c r="EOC814" s="47"/>
      <c r="EOD814" s="47"/>
      <c r="EOE814" s="47"/>
      <c r="EOF814" s="47"/>
      <c r="EOG814" s="47"/>
      <c r="EOH814" s="47"/>
      <c r="EOI814" s="47"/>
      <c r="EOJ814" s="47"/>
      <c r="EOK814" s="47"/>
      <c r="EOL814" s="47"/>
      <c r="EOM814" s="47"/>
      <c r="EON814" s="47"/>
      <c r="EOO814" s="47"/>
      <c r="EOP814" s="47"/>
      <c r="EOQ814" s="47"/>
      <c r="EOR814" s="47"/>
      <c r="EOS814" s="47"/>
      <c r="EOT814" s="47"/>
      <c r="EOU814" s="47"/>
      <c r="EOV814" s="47"/>
      <c r="EOW814" s="47"/>
      <c r="EOX814" s="47"/>
      <c r="EOY814" s="47"/>
      <c r="EOZ814" s="47"/>
      <c r="EPA814" s="47"/>
      <c r="EPB814" s="47"/>
      <c r="EPC814" s="47"/>
      <c r="EPD814" s="47"/>
      <c r="EPE814" s="47"/>
      <c r="EPF814" s="47"/>
      <c r="EPG814" s="47"/>
      <c r="EPH814" s="47"/>
      <c r="EPI814" s="47"/>
      <c r="EPJ814" s="47"/>
      <c r="EPK814" s="47"/>
      <c r="EPL814" s="47"/>
      <c r="EPM814" s="47"/>
      <c r="EPN814" s="47"/>
      <c r="EPO814" s="47"/>
      <c r="EPP814" s="47"/>
      <c r="EPQ814" s="47"/>
      <c r="EPR814" s="47"/>
      <c r="EPS814" s="47"/>
      <c r="EPT814" s="47"/>
      <c r="EPU814" s="47"/>
      <c r="EPV814" s="47"/>
      <c r="EPW814" s="47"/>
      <c r="EPX814" s="47"/>
      <c r="EPY814" s="47"/>
      <c r="EPZ814" s="47"/>
      <c r="EQA814" s="47"/>
      <c r="EQB814" s="47"/>
      <c r="EQC814" s="47"/>
      <c r="EQD814" s="47"/>
      <c r="EQE814" s="47"/>
      <c r="EQF814" s="47"/>
      <c r="EQG814" s="47"/>
      <c r="EQH814" s="47"/>
      <c r="EQI814" s="47"/>
      <c r="EQJ814" s="47"/>
      <c r="EQK814" s="47"/>
      <c r="EQL814" s="47"/>
      <c r="EQM814" s="47"/>
      <c r="EQN814" s="47"/>
      <c r="EQO814" s="47"/>
      <c r="EQP814" s="47"/>
      <c r="EQQ814" s="47"/>
      <c r="EQR814" s="47"/>
      <c r="EQS814" s="47"/>
      <c r="EQT814" s="47"/>
      <c r="EQU814" s="47"/>
      <c r="EQV814" s="47"/>
      <c r="EQW814" s="47"/>
      <c r="EQX814" s="47"/>
      <c r="EQY814" s="47"/>
      <c r="EQZ814" s="47"/>
      <c r="ERA814" s="47"/>
      <c r="ERB814" s="47"/>
      <c r="ERC814" s="47"/>
      <c r="ERD814" s="47"/>
      <c r="ERE814" s="47"/>
      <c r="ERF814" s="47"/>
      <c r="ERG814" s="47"/>
      <c r="ERH814" s="47"/>
      <c r="ERI814" s="47"/>
      <c r="ERJ814" s="47"/>
      <c r="ERK814" s="47"/>
      <c r="ERL814" s="47"/>
      <c r="ERM814" s="47"/>
      <c r="ERN814" s="47"/>
      <c r="ERO814" s="47"/>
      <c r="ERP814" s="47"/>
      <c r="ERQ814" s="47"/>
      <c r="ERR814" s="47"/>
      <c r="ERS814" s="47"/>
      <c r="ERT814" s="47"/>
      <c r="ERU814" s="47"/>
      <c r="ERV814" s="47"/>
      <c r="ERW814" s="47"/>
      <c r="ERX814" s="47"/>
      <c r="ERY814" s="47"/>
      <c r="ERZ814" s="47"/>
      <c r="ESA814" s="47"/>
      <c r="ESB814" s="47"/>
      <c r="ESC814" s="47"/>
      <c r="ESD814" s="47"/>
      <c r="ESE814" s="47"/>
      <c r="ESF814" s="47"/>
      <c r="ESG814" s="47"/>
      <c r="ESH814" s="47"/>
      <c r="ESI814" s="47"/>
      <c r="ESJ814" s="47"/>
      <c r="ESK814" s="47"/>
      <c r="ESL814" s="47"/>
      <c r="ESM814" s="47"/>
      <c r="ESN814" s="47"/>
      <c r="ESO814" s="47"/>
      <c r="ESP814" s="47"/>
      <c r="ESQ814" s="47"/>
      <c r="ESR814" s="47"/>
      <c r="ESS814" s="47"/>
      <c r="EST814" s="47"/>
      <c r="ESU814" s="47"/>
      <c r="ESV814" s="47"/>
      <c r="ESW814" s="47"/>
      <c r="ESX814" s="47"/>
      <c r="ESY814" s="47"/>
      <c r="ESZ814" s="47"/>
      <c r="ETA814" s="47"/>
      <c r="ETB814" s="47"/>
      <c r="ETC814" s="47"/>
      <c r="ETD814" s="47"/>
      <c r="ETE814" s="47"/>
      <c r="ETF814" s="47"/>
      <c r="ETG814" s="47"/>
      <c r="ETH814" s="47"/>
      <c r="ETI814" s="47"/>
      <c r="ETJ814" s="47"/>
      <c r="ETK814" s="47"/>
      <c r="ETL814" s="47"/>
      <c r="ETM814" s="47"/>
      <c r="ETN814" s="47"/>
      <c r="ETO814" s="47"/>
      <c r="ETP814" s="47"/>
      <c r="ETQ814" s="47"/>
      <c r="ETR814" s="47"/>
      <c r="ETS814" s="47"/>
      <c r="ETT814" s="47"/>
      <c r="ETU814" s="47"/>
      <c r="ETV814" s="47"/>
      <c r="ETW814" s="47"/>
      <c r="ETX814" s="47"/>
      <c r="ETY814" s="47"/>
      <c r="ETZ814" s="47"/>
      <c r="EUA814" s="47"/>
      <c r="EUB814" s="47"/>
      <c r="EUC814" s="47"/>
      <c r="EUD814" s="47"/>
      <c r="EUE814" s="47"/>
      <c r="EUF814" s="47"/>
      <c r="EUG814" s="47"/>
      <c r="EUH814" s="47"/>
      <c r="EUI814" s="47"/>
      <c r="EUJ814" s="47"/>
      <c r="EUK814" s="47"/>
      <c r="EUL814" s="47"/>
      <c r="EUM814" s="47"/>
      <c r="EUN814" s="47"/>
      <c r="EUO814" s="47"/>
      <c r="EUP814" s="47"/>
      <c r="EUQ814" s="47"/>
      <c r="EUR814" s="47"/>
      <c r="EUS814" s="47"/>
      <c r="EUT814" s="47"/>
      <c r="EUU814" s="47"/>
      <c r="EUV814" s="47"/>
      <c r="EUW814" s="47"/>
      <c r="EUX814" s="47"/>
      <c r="EUY814" s="47"/>
      <c r="EUZ814" s="47"/>
      <c r="EVA814" s="47"/>
      <c r="EVB814" s="47"/>
      <c r="EVC814" s="47"/>
      <c r="EVD814" s="47"/>
      <c r="EVE814" s="47"/>
      <c r="EVF814" s="47"/>
      <c r="EVG814" s="47"/>
      <c r="EVH814" s="47"/>
      <c r="EVI814" s="47"/>
      <c r="EVJ814" s="47"/>
      <c r="EVK814" s="47"/>
      <c r="EVL814" s="47"/>
      <c r="EVM814" s="47"/>
      <c r="EVN814" s="47"/>
      <c r="EVO814" s="47"/>
      <c r="EVP814" s="47"/>
      <c r="EVQ814" s="47"/>
      <c r="EVR814" s="47"/>
      <c r="EVS814" s="47"/>
      <c r="EVT814" s="47"/>
      <c r="EVU814" s="47"/>
      <c r="EVV814" s="47"/>
      <c r="EVW814" s="47"/>
      <c r="EVX814" s="47"/>
      <c r="EVY814" s="47"/>
      <c r="EVZ814" s="47"/>
      <c r="EWA814" s="47"/>
      <c r="EWB814" s="47"/>
      <c r="EWC814" s="47"/>
      <c r="EWD814" s="47"/>
      <c r="EWE814" s="47"/>
      <c r="EWF814" s="47"/>
      <c r="EWG814" s="47"/>
      <c r="EWH814" s="47"/>
      <c r="EWI814" s="47"/>
      <c r="EWJ814" s="47"/>
      <c r="EWK814" s="47"/>
      <c r="EWL814" s="47"/>
      <c r="EWM814" s="47"/>
      <c r="EWN814" s="47"/>
      <c r="EWO814" s="47"/>
      <c r="EWP814" s="47"/>
      <c r="EWQ814" s="47"/>
      <c r="EWR814" s="47"/>
      <c r="EWS814" s="47"/>
      <c r="EWT814" s="47"/>
      <c r="EWU814" s="47"/>
      <c r="EWV814" s="47"/>
      <c r="EWW814" s="47"/>
      <c r="EWX814" s="47"/>
      <c r="EWY814" s="47"/>
      <c r="EWZ814" s="47"/>
      <c r="EXA814" s="47"/>
      <c r="EXB814" s="47"/>
      <c r="EXC814" s="47"/>
      <c r="EXD814" s="47"/>
      <c r="EXE814" s="47"/>
      <c r="EXF814" s="47"/>
      <c r="EXG814" s="47"/>
      <c r="EXH814" s="47"/>
      <c r="EXI814" s="47"/>
      <c r="EXJ814" s="47"/>
      <c r="EXK814" s="47"/>
      <c r="EXL814" s="47"/>
      <c r="EXM814" s="47"/>
      <c r="EXN814" s="47"/>
      <c r="EXO814" s="47"/>
      <c r="EXP814" s="47"/>
      <c r="EXQ814" s="47"/>
      <c r="EXR814" s="47"/>
      <c r="EXS814" s="47"/>
      <c r="EXT814" s="47"/>
      <c r="EXU814" s="47"/>
      <c r="EXV814" s="47"/>
      <c r="EXW814" s="47"/>
      <c r="EXX814" s="47"/>
      <c r="EXY814" s="47"/>
      <c r="EXZ814" s="47"/>
      <c r="EYA814" s="47"/>
      <c r="EYB814" s="47"/>
      <c r="EYC814" s="47"/>
      <c r="EYD814" s="47"/>
      <c r="EYE814" s="47"/>
      <c r="EYF814" s="47"/>
      <c r="EYG814" s="47"/>
      <c r="EYH814" s="47"/>
      <c r="EYI814" s="47"/>
      <c r="EYJ814" s="47"/>
      <c r="EYK814" s="47"/>
      <c r="EYL814" s="47"/>
      <c r="EYM814" s="47"/>
      <c r="EYN814" s="47"/>
      <c r="EYO814" s="47"/>
      <c r="EYP814" s="47"/>
      <c r="EYQ814" s="47"/>
      <c r="EYR814" s="47"/>
      <c r="EYS814" s="47"/>
      <c r="EYT814" s="47"/>
      <c r="EYU814" s="47"/>
      <c r="EYV814" s="47"/>
      <c r="EYW814" s="47"/>
      <c r="EYX814" s="47"/>
      <c r="EYY814" s="47"/>
      <c r="EYZ814" s="47"/>
      <c r="EZA814" s="47"/>
      <c r="EZB814" s="47"/>
      <c r="EZC814" s="47"/>
      <c r="EZD814" s="47"/>
      <c r="EZE814" s="47"/>
      <c r="EZF814" s="47"/>
      <c r="EZG814" s="47"/>
      <c r="EZH814" s="47"/>
      <c r="EZI814" s="47"/>
      <c r="EZJ814" s="47"/>
      <c r="EZK814" s="47"/>
      <c r="EZL814" s="47"/>
      <c r="EZM814" s="47"/>
      <c r="EZN814" s="47"/>
      <c r="EZO814" s="47"/>
      <c r="EZP814" s="47"/>
      <c r="EZQ814" s="47"/>
      <c r="EZR814" s="47"/>
      <c r="EZS814" s="47"/>
      <c r="EZT814" s="47"/>
      <c r="EZU814" s="47"/>
      <c r="EZV814" s="47"/>
      <c r="EZW814" s="47"/>
      <c r="EZX814" s="47"/>
      <c r="EZY814" s="47"/>
      <c r="EZZ814" s="47"/>
      <c r="FAA814" s="47"/>
      <c r="FAB814" s="47"/>
      <c r="FAC814" s="47"/>
      <c r="FAD814" s="47"/>
      <c r="FAE814" s="47"/>
      <c r="FAF814" s="47"/>
      <c r="FAG814" s="47"/>
      <c r="FAH814" s="47"/>
      <c r="FAI814" s="47"/>
      <c r="FAJ814" s="47"/>
      <c r="FAK814" s="47"/>
      <c r="FAL814" s="47"/>
      <c r="FAM814" s="47"/>
      <c r="FAN814" s="47"/>
      <c r="FAO814" s="47"/>
      <c r="FAP814" s="47"/>
      <c r="FAQ814" s="47"/>
      <c r="FAR814" s="47"/>
      <c r="FAS814" s="47"/>
      <c r="FAT814" s="47"/>
      <c r="FAU814" s="47"/>
      <c r="FAV814" s="47"/>
      <c r="FAW814" s="47"/>
      <c r="FAX814" s="47"/>
      <c r="FAY814" s="47"/>
      <c r="FAZ814" s="47"/>
      <c r="FBA814" s="47"/>
      <c r="FBB814" s="47"/>
      <c r="FBC814" s="47"/>
      <c r="FBD814" s="47"/>
      <c r="FBE814" s="47"/>
      <c r="FBF814" s="47"/>
      <c r="FBG814" s="47"/>
      <c r="FBH814" s="47"/>
      <c r="FBI814" s="47"/>
      <c r="FBJ814" s="47"/>
      <c r="FBK814" s="47"/>
      <c r="FBL814" s="47"/>
      <c r="FBM814" s="47"/>
      <c r="FBN814" s="47"/>
      <c r="FBO814" s="47"/>
      <c r="FBP814" s="47"/>
      <c r="FBQ814" s="47"/>
      <c r="FBR814" s="47"/>
      <c r="FBS814" s="47"/>
      <c r="FBT814" s="47"/>
      <c r="FBU814" s="47"/>
      <c r="FBV814" s="47"/>
      <c r="FBW814" s="47"/>
      <c r="FBX814" s="47"/>
      <c r="FBY814" s="47"/>
      <c r="FBZ814" s="47"/>
      <c r="FCA814" s="47"/>
      <c r="FCB814" s="47"/>
      <c r="FCC814" s="47"/>
      <c r="FCD814" s="47"/>
      <c r="FCE814" s="47"/>
      <c r="FCF814" s="47"/>
      <c r="FCG814" s="47"/>
      <c r="FCH814" s="47"/>
      <c r="FCI814" s="47"/>
      <c r="FCJ814" s="47"/>
      <c r="FCK814" s="47"/>
      <c r="FCL814" s="47"/>
      <c r="FCM814" s="47"/>
      <c r="FCN814" s="47"/>
      <c r="FCO814" s="47"/>
      <c r="FCP814" s="47"/>
      <c r="FCQ814" s="47"/>
      <c r="FCR814" s="47"/>
      <c r="FCS814" s="47"/>
      <c r="FCT814" s="47"/>
      <c r="FCU814" s="47"/>
      <c r="FCV814" s="47"/>
      <c r="FCW814" s="47"/>
      <c r="FCX814" s="47"/>
      <c r="FCY814" s="47"/>
      <c r="FCZ814" s="47"/>
      <c r="FDA814" s="47"/>
      <c r="FDB814" s="47"/>
      <c r="FDC814" s="47"/>
      <c r="FDD814" s="47"/>
      <c r="FDE814" s="47"/>
      <c r="FDF814" s="47"/>
      <c r="FDG814" s="47"/>
      <c r="FDH814" s="47"/>
      <c r="FDI814" s="47"/>
      <c r="FDJ814" s="47"/>
      <c r="FDK814" s="47"/>
      <c r="FDL814" s="47"/>
      <c r="FDM814" s="47"/>
      <c r="FDN814" s="47"/>
      <c r="FDO814" s="47"/>
      <c r="FDP814" s="47"/>
      <c r="FDQ814" s="47"/>
      <c r="FDR814" s="47"/>
      <c r="FDS814" s="47"/>
      <c r="FDT814" s="47"/>
      <c r="FDU814" s="47"/>
      <c r="FDV814" s="47"/>
      <c r="FDW814" s="47"/>
      <c r="FDX814" s="47"/>
      <c r="FDY814" s="47"/>
      <c r="FDZ814" s="47"/>
      <c r="FEA814" s="47"/>
      <c r="FEB814" s="47"/>
      <c r="FEC814" s="47"/>
      <c r="FED814" s="47"/>
      <c r="FEE814" s="47"/>
      <c r="FEF814" s="47"/>
      <c r="FEG814" s="47"/>
      <c r="FEH814" s="47"/>
      <c r="FEI814" s="47"/>
      <c r="FEJ814" s="47"/>
      <c r="FEK814" s="47"/>
      <c r="FEL814" s="47"/>
      <c r="FEM814" s="47"/>
      <c r="FEN814" s="47"/>
      <c r="FEO814" s="47"/>
      <c r="FEP814" s="47"/>
      <c r="FEQ814" s="47"/>
      <c r="FER814" s="47"/>
      <c r="FES814" s="47"/>
      <c r="FET814" s="47"/>
      <c r="FEU814" s="47"/>
      <c r="FEV814" s="47"/>
      <c r="FEW814" s="47"/>
      <c r="FEX814" s="47"/>
      <c r="FEY814" s="47"/>
      <c r="FEZ814" s="47"/>
      <c r="FFA814" s="47"/>
      <c r="FFB814" s="47"/>
      <c r="FFC814" s="47"/>
      <c r="FFD814" s="47"/>
      <c r="FFE814" s="47"/>
      <c r="FFF814" s="47"/>
      <c r="FFG814" s="47"/>
      <c r="FFH814" s="47"/>
      <c r="FFI814" s="47"/>
      <c r="FFJ814" s="47"/>
      <c r="FFK814" s="47"/>
      <c r="FFL814" s="47"/>
      <c r="FFM814" s="47"/>
      <c r="FFN814" s="47"/>
      <c r="FFO814" s="47"/>
      <c r="FFP814" s="47"/>
      <c r="FFQ814" s="47"/>
      <c r="FFR814" s="47"/>
      <c r="FFS814" s="47"/>
      <c r="FFT814" s="47"/>
      <c r="FFU814" s="47"/>
      <c r="FFV814" s="47"/>
      <c r="FFW814" s="47"/>
      <c r="FFX814" s="47"/>
      <c r="FFY814" s="47"/>
      <c r="FFZ814" s="47"/>
      <c r="FGA814" s="47"/>
      <c r="FGB814" s="47"/>
      <c r="FGC814" s="47"/>
      <c r="FGD814" s="47"/>
      <c r="FGE814" s="47"/>
      <c r="FGF814" s="47"/>
      <c r="FGG814" s="47"/>
      <c r="FGH814" s="47"/>
      <c r="FGI814" s="47"/>
      <c r="FGJ814" s="47"/>
      <c r="FGK814" s="47"/>
      <c r="FGL814" s="47"/>
      <c r="FGM814" s="47"/>
      <c r="FGN814" s="47"/>
      <c r="FGO814" s="47"/>
      <c r="FGP814" s="47"/>
      <c r="FGQ814" s="47"/>
      <c r="FGR814" s="47"/>
      <c r="FGS814" s="47"/>
      <c r="FGT814" s="47"/>
      <c r="FGU814" s="47"/>
      <c r="FGV814" s="47"/>
      <c r="FGW814" s="47"/>
      <c r="FGX814" s="47"/>
      <c r="FGY814" s="47"/>
      <c r="FGZ814" s="47"/>
      <c r="FHA814" s="47"/>
      <c r="FHB814" s="47"/>
      <c r="FHC814" s="47"/>
      <c r="FHD814" s="47"/>
      <c r="FHE814" s="47"/>
      <c r="FHF814" s="47"/>
      <c r="FHG814" s="47"/>
      <c r="FHH814" s="47"/>
      <c r="FHI814" s="47"/>
      <c r="FHJ814" s="47"/>
      <c r="FHK814" s="47"/>
      <c r="FHL814" s="47"/>
      <c r="FHM814" s="47"/>
      <c r="FHN814" s="47"/>
      <c r="FHO814" s="47"/>
      <c r="FHP814" s="47"/>
      <c r="FHQ814" s="47"/>
      <c r="FHR814" s="47"/>
      <c r="FHS814" s="47"/>
      <c r="FHT814" s="47"/>
      <c r="FHU814" s="47"/>
      <c r="FHV814" s="47"/>
      <c r="FHW814" s="47"/>
      <c r="FHX814" s="47"/>
      <c r="FHY814" s="47"/>
      <c r="FHZ814" s="47"/>
      <c r="FIA814" s="47"/>
      <c r="FIB814" s="47"/>
      <c r="FIC814" s="47"/>
      <c r="FID814" s="47"/>
      <c r="FIE814" s="47"/>
      <c r="FIF814" s="47"/>
      <c r="FIG814" s="47"/>
      <c r="FIH814" s="47"/>
      <c r="FII814" s="47"/>
      <c r="FIJ814" s="47"/>
      <c r="FIK814" s="47"/>
      <c r="FIL814" s="47"/>
      <c r="FIM814" s="47"/>
      <c r="FIN814" s="47"/>
      <c r="FIO814" s="47"/>
      <c r="FIP814" s="47"/>
      <c r="FIQ814" s="47"/>
      <c r="FIR814" s="47"/>
      <c r="FIS814" s="47"/>
      <c r="FIT814" s="47"/>
      <c r="FIU814" s="47"/>
      <c r="FIV814" s="47"/>
      <c r="FIW814" s="47"/>
      <c r="FIX814" s="47"/>
      <c r="FIY814" s="47"/>
      <c r="FIZ814" s="47"/>
      <c r="FJA814" s="47"/>
      <c r="FJB814" s="47"/>
      <c r="FJC814" s="47"/>
      <c r="FJD814" s="47"/>
      <c r="FJE814" s="47"/>
      <c r="FJF814" s="47"/>
      <c r="FJG814" s="47"/>
      <c r="FJH814" s="47"/>
      <c r="FJI814" s="47"/>
      <c r="FJJ814" s="47"/>
      <c r="FJK814" s="47"/>
      <c r="FJL814" s="47"/>
      <c r="FJM814" s="47"/>
      <c r="FJN814" s="47"/>
      <c r="FJO814" s="47"/>
      <c r="FJP814" s="47"/>
      <c r="FJQ814" s="47"/>
      <c r="FJR814" s="47"/>
      <c r="FJS814" s="47"/>
      <c r="FJT814" s="47"/>
      <c r="FJU814" s="47"/>
      <c r="FJV814" s="47"/>
      <c r="FJW814" s="47"/>
      <c r="FJX814" s="47"/>
      <c r="FJY814" s="47"/>
      <c r="FJZ814" s="47"/>
      <c r="FKA814" s="47"/>
      <c r="FKB814" s="47"/>
      <c r="FKC814" s="47"/>
      <c r="FKD814" s="47"/>
      <c r="FKE814" s="47"/>
      <c r="FKF814" s="47"/>
      <c r="FKG814" s="47"/>
      <c r="FKH814" s="47"/>
      <c r="FKI814" s="47"/>
      <c r="FKJ814" s="47"/>
      <c r="FKK814" s="47"/>
      <c r="FKL814" s="47"/>
      <c r="FKM814" s="47"/>
      <c r="FKN814" s="47"/>
      <c r="FKO814" s="47"/>
      <c r="FKP814" s="47"/>
      <c r="FKQ814" s="47"/>
      <c r="FKR814" s="47"/>
      <c r="FKS814" s="47"/>
      <c r="FKT814" s="47"/>
      <c r="FKU814" s="47"/>
      <c r="FKV814" s="47"/>
      <c r="FKW814" s="47"/>
      <c r="FKX814" s="47"/>
      <c r="FKY814" s="47"/>
      <c r="FKZ814" s="47"/>
      <c r="FLA814" s="47"/>
      <c r="FLB814" s="47"/>
      <c r="FLC814" s="47"/>
      <c r="FLD814" s="47"/>
      <c r="FLE814" s="47"/>
      <c r="FLF814" s="47"/>
      <c r="FLG814" s="47"/>
      <c r="FLH814" s="47"/>
      <c r="FLI814" s="47"/>
      <c r="FLJ814" s="47"/>
      <c r="FLK814" s="47"/>
      <c r="FLL814" s="47"/>
      <c r="FLM814" s="47"/>
      <c r="FLN814" s="47"/>
      <c r="FLO814" s="47"/>
      <c r="FLP814" s="47"/>
      <c r="FLQ814" s="47"/>
      <c r="FLR814" s="47"/>
      <c r="FLS814" s="47"/>
      <c r="FLT814" s="47"/>
      <c r="FLU814" s="47"/>
      <c r="FLV814" s="47"/>
      <c r="FLW814" s="47"/>
      <c r="FLX814" s="47"/>
      <c r="FLY814" s="47"/>
      <c r="FLZ814" s="47"/>
      <c r="FMA814" s="47"/>
      <c r="FMB814" s="47"/>
      <c r="FMC814" s="47"/>
      <c r="FMD814" s="47"/>
      <c r="FME814" s="47"/>
      <c r="FMF814" s="47"/>
      <c r="FMG814" s="47"/>
      <c r="FMH814" s="47"/>
      <c r="FMI814" s="47"/>
      <c r="FMJ814" s="47"/>
      <c r="FMK814" s="47"/>
      <c r="FML814" s="47"/>
      <c r="FMM814" s="47"/>
      <c r="FMN814" s="47"/>
      <c r="FMO814" s="47"/>
      <c r="FMP814" s="47"/>
      <c r="FMQ814" s="47"/>
      <c r="FMR814" s="47"/>
      <c r="FMS814" s="47"/>
      <c r="FMT814" s="47"/>
      <c r="FMU814" s="47"/>
      <c r="FMV814" s="47"/>
      <c r="FMW814" s="47"/>
      <c r="FMX814" s="47"/>
      <c r="FMY814" s="47"/>
      <c r="FMZ814" s="47"/>
      <c r="FNA814" s="47"/>
      <c r="FNB814" s="47"/>
      <c r="FNC814" s="47"/>
      <c r="FND814" s="47"/>
      <c r="FNE814" s="47"/>
      <c r="FNF814" s="47"/>
      <c r="FNG814" s="47"/>
      <c r="FNH814" s="47"/>
      <c r="FNI814" s="47"/>
      <c r="FNJ814" s="47"/>
      <c r="FNK814" s="47"/>
      <c r="FNL814" s="47"/>
      <c r="FNM814" s="47"/>
      <c r="FNN814" s="47"/>
      <c r="FNO814" s="47"/>
      <c r="FNP814" s="47"/>
      <c r="FNQ814" s="47"/>
      <c r="FNR814" s="47"/>
      <c r="FNS814" s="47"/>
      <c r="FNT814" s="47"/>
      <c r="FNU814" s="47"/>
      <c r="FNV814" s="47"/>
      <c r="FNW814" s="47"/>
      <c r="FNX814" s="47"/>
      <c r="FNY814" s="47"/>
      <c r="FNZ814" s="47"/>
      <c r="FOA814" s="47"/>
      <c r="FOB814" s="47"/>
      <c r="FOC814" s="47"/>
      <c r="FOD814" s="47"/>
      <c r="FOE814" s="47"/>
      <c r="FOF814" s="47"/>
      <c r="FOG814" s="47"/>
      <c r="FOH814" s="47"/>
      <c r="FOI814" s="47"/>
      <c r="FOJ814" s="47"/>
      <c r="FOK814" s="47"/>
      <c r="FOL814" s="47"/>
      <c r="FOM814" s="47"/>
      <c r="FON814" s="47"/>
      <c r="FOO814" s="47"/>
      <c r="FOP814" s="47"/>
      <c r="FOQ814" s="47"/>
      <c r="FOR814" s="47"/>
      <c r="FOS814" s="47"/>
      <c r="FOT814" s="47"/>
      <c r="FOU814" s="47"/>
      <c r="FOV814" s="47"/>
      <c r="FOW814" s="47"/>
      <c r="FOX814" s="47"/>
      <c r="FOY814" s="47"/>
      <c r="FOZ814" s="47"/>
      <c r="FPA814" s="47"/>
      <c r="FPB814" s="47"/>
      <c r="FPC814" s="47"/>
      <c r="FPD814" s="47"/>
      <c r="FPE814" s="47"/>
      <c r="FPF814" s="47"/>
      <c r="FPG814" s="47"/>
      <c r="FPH814" s="47"/>
      <c r="FPI814" s="47"/>
      <c r="FPJ814" s="47"/>
      <c r="FPK814" s="47"/>
      <c r="FPL814" s="47"/>
      <c r="FPM814" s="47"/>
      <c r="FPN814" s="47"/>
      <c r="FPO814" s="47"/>
      <c r="FPP814" s="47"/>
      <c r="FPQ814" s="47"/>
      <c r="FPR814" s="47"/>
      <c r="FPS814" s="47"/>
      <c r="FPT814" s="47"/>
      <c r="FPU814" s="47"/>
      <c r="FPV814" s="47"/>
      <c r="FPW814" s="47"/>
      <c r="FPX814" s="47"/>
      <c r="FPY814" s="47"/>
      <c r="FPZ814" s="47"/>
      <c r="FQA814" s="47"/>
      <c r="FQB814" s="47"/>
      <c r="FQC814" s="47"/>
      <c r="FQD814" s="47"/>
      <c r="FQE814" s="47"/>
      <c r="FQF814" s="47"/>
      <c r="FQG814" s="47"/>
      <c r="FQH814" s="47"/>
      <c r="FQI814" s="47"/>
      <c r="FQJ814" s="47"/>
      <c r="FQK814" s="47"/>
      <c r="FQL814" s="47"/>
      <c r="FQM814" s="47"/>
      <c r="FQN814" s="47"/>
      <c r="FQO814" s="47"/>
      <c r="FQP814" s="47"/>
      <c r="FQQ814" s="47"/>
      <c r="FQR814" s="47"/>
      <c r="FQS814" s="47"/>
      <c r="FQT814" s="47"/>
      <c r="FQU814" s="47"/>
      <c r="FQV814" s="47"/>
      <c r="FQW814" s="47"/>
      <c r="FQX814" s="47"/>
      <c r="FQY814" s="47"/>
      <c r="FQZ814" s="47"/>
      <c r="FRA814" s="47"/>
      <c r="FRB814" s="47"/>
      <c r="FRC814" s="47"/>
      <c r="FRD814" s="47"/>
      <c r="FRE814" s="47"/>
      <c r="FRF814" s="47"/>
      <c r="FRG814" s="47"/>
      <c r="FRH814" s="47"/>
      <c r="FRI814" s="47"/>
      <c r="FRJ814" s="47"/>
      <c r="FRK814" s="47"/>
      <c r="FRL814" s="47"/>
      <c r="FRM814" s="47"/>
      <c r="FRN814" s="47"/>
      <c r="FRO814" s="47"/>
      <c r="FRP814" s="47"/>
      <c r="FRQ814" s="47"/>
      <c r="FRR814" s="47"/>
      <c r="FRS814" s="47"/>
      <c r="FRT814" s="47"/>
      <c r="FRU814" s="47"/>
      <c r="FRV814" s="47"/>
      <c r="FRW814" s="47"/>
      <c r="FRX814" s="47"/>
      <c r="FRY814" s="47"/>
      <c r="FRZ814" s="47"/>
      <c r="FSA814" s="47"/>
      <c r="FSB814" s="47"/>
      <c r="FSC814" s="47"/>
      <c r="FSD814" s="47"/>
      <c r="FSE814" s="47"/>
      <c r="FSF814" s="47"/>
      <c r="FSG814" s="47"/>
      <c r="FSH814" s="47"/>
      <c r="FSI814" s="47"/>
      <c r="FSJ814" s="47"/>
      <c r="FSK814" s="47"/>
      <c r="FSL814" s="47"/>
      <c r="FSM814" s="47"/>
      <c r="FSN814" s="47"/>
      <c r="FSO814" s="47"/>
      <c r="FSP814" s="47"/>
      <c r="FSQ814" s="47"/>
      <c r="FSR814" s="47"/>
      <c r="FSS814" s="47"/>
      <c r="FST814" s="47"/>
      <c r="FSU814" s="47"/>
      <c r="FSV814" s="47"/>
      <c r="FSW814" s="47"/>
      <c r="FSX814" s="47"/>
      <c r="FSY814" s="47"/>
      <c r="FSZ814" s="47"/>
      <c r="FTA814" s="47"/>
      <c r="FTB814" s="47"/>
      <c r="FTC814" s="47"/>
      <c r="FTD814" s="47"/>
      <c r="FTE814" s="47"/>
      <c r="FTF814" s="47"/>
      <c r="FTG814" s="47"/>
      <c r="FTH814" s="47"/>
      <c r="FTI814" s="47"/>
      <c r="FTJ814" s="47"/>
      <c r="FTK814" s="47"/>
      <c r="FTL814" s="47"/>
      <c r="FTM814" s="47"/>
      <c r="FTN814" s="47"/>
      <c r="FTO814" s="47"/>
      <c r="FTP814" s="47"/>
      <c r="FTQ814" s="47"/>
      <c r="FTR814" s="47"/>
      <c r="FTS814" s="47"/>
      <c r="FTT814" s="47"/>
      <c r="FTU814" s="47"/>
      <c r="FTV814" s="47"/>
      <c r="FTW814" s="47"/>
      <c r="FTX814" s="47"/>
      <c r="FTY814" s="47"/>
      <c r="FTZ814" s="47"/>
      <c r="FUA814" s="47"/>
      <c r="FUB814" s="47"/>
      <c r="FUC814" s="47"/>
      <c r="FUD814" s="47"/>
      <c r="FUE814" s="47"/>
      <c r="FUF814" s="47"/>
      <c r="FUG814" s="47"/>
      <c r="FUH814" s="47"/>
      <c r="FUI814" s="47"/>
      <c r="FUJ814" s="47"/>
      <c r="FUK814" s="47"/>
      <c r="FUL814" s="47"/>
      <c r="FUM814" s="47"/>
      <c r="FUN814" s="47"/>
      <c r="FUO814" s="47"/>
      <c r="FUP814" s="47"/>
      <c r="FUQ814" s="47"/>
      <c r="FUR814" s="47"/>
      <c r="FUS814" s="47"/>
      <c r="FUT814" s="47"/>
      <c r="FUU814" s="47"/>
      <c r="FUV814" s="47"/>
      <c r="FUW814" s="47"/>
      <c r="FUX814" s="47"/>
      <c r="FUY814" s="47"/>
      <c r="FUZ814" s="47"/>
      <c r="FVA814" s="47"/>
      <c r="FVB814" s="47"/>
      <c r="FVC814" s="47"/>
      <c r="FVD814" s="47"/>
      <c r="FVE814" s="47"/>
      <c r="FVF814" s="47"/>
      <c r="FVG814" s="47"/>
      <c r="FVH814" s="47"/>
      <c r="FVI814" s="47"/>
      <c r="FVJ814" s="47"/>
      <c r="FVK814" s="47"/>
      <c r="FVL814" s="47"/>
      <c r="FVM814" s="47"/>
      <c r="FVN814" s="47"/>
      <c r="FVO814" s="47"/>
      <c r="FVP814" s="47"/>
      <c r="FVQ814" s="47"/>
      <c r="FVR814" s="47"/>
      <c r="FVS814" s="47"/>
      <c r="FVT814" s="47"/>
      <c r="FVU814" s="47"/>
      <c r="FVV814" s="47"/>
      <c r="FVW814" s="47"/>
      <c r="FVX814" s="47"/>
      <c r="FVY814" s="47"/>
      <c r="FVZ814" s="47"/>
      <c r="FWA814" s="47"/>
      <c r="FWB814" s="47"/>
      <c r="FWC814" s="47"/>
      <c r="FWD814" s="47"/>
      <c r="FWE814" s="47"/>
      <c r="FWF814" s="47"/>
      <c r="FWG814" s="47"/>
      <c r="FWH814" s="47"/>
      <c r="FWI814" s="47"/>
      <c r="FWJ814" s="47"/>
      <c r="FWK814" s="47"/>
      <c r="FWL814" s="47"/>
      <c r="FWM814" s="47"/>
      <c r="FWN814" s="47"/>
      <c r="FWO814" s="47"/>
      <c r="FWP814" s="47"/>
      <c r="FWQ814" s="47"/>
      <c r="FWR814" s="47"/>
      <c r="FWS814" s="47"/>
      <c r="FWT814" s="47"/>
      <c r="FWU814" s="47"/>
      <c r="FWV814" s="47"/>
      <c r="FWW814" s="47"/>
      <c r="FWX814" s="47"/>
      <c r="FWY814" s="47"/>
      <c r="FWZ814" s="47"/>
      <c r="FXA814" s="47"/>
      <c r="FXB814" s="47"/>
      <c r="FXC814" s="47"/>
      <c r="FXD814" s="47"/>
      <c r="FXE814" s="47"/>
      <c r="FXF814" s="47"/>
      <c r="FXG814" s="47"/>
      <c r="FXH814" s="47"/>
      <c r="FXI814" s="47"/>
      <c r="FXJ814" s="47"/>
      <c r="FXK814" s="47"/>
      <c r="FXL814" s="47"/>
      <c r="FXM814" s="47"/>
      <c r="FXN814" s="47"/>
      <c r="FXO814" s="47"/>
      <c r="FXP814" s="47"/>
      <c r="FXQ814" s="47"/>
      <c r="FXR814" s="47"/>
      <c r="FXS814" s="47"/>
      <c r="FXT814" s="47"/>
      <c r="FXU814" s="47"/>
      <c r="FXV814" s="47"/>
      <c r="FXW814" s="47"/>
      <c r="FXX814" s="47"/>
      <c r="FXY814" s="47"/>
      <c r="FXZ814" s="47"/>
      <c r="FYA814" s="47"/>
      <c r="FYB814" s="47"/>
      <c r="FYC814" s="47"/>
      <c r="FYD814" s="47"/>
      <c r="FYE814" s="47"/>
      <c r="FYF814" s="47"/>
      <c r="FYG814" s="47"/>
      <c r="FYH814" s="47"/>
      <c r="FYI814" s="47"/>
      <c r="FYJ814" s="47"/>
      <c r="FYK814" s="47"/>
      <c r="FYL814" s="47"/>
      <c r="FYM814" s="47"/>
      <c r="FYN814" s="47"/>
      <c r="FYO814" s="47"/>
      <c r="FYP814" s="47"/>
      <c r="FYQ814" s="47"/>
      <c r="FYR814" s="47"/>
      <c r="FYS814" s="47"/>
      <c r="FYT814" s="47"/>
      <c r="FYU814" s="47"/>
      <c r="FYV814" s="47"/>
      <c r="FYW814" s="47"/>
      <c r="FYX814" s="47"/>
      <c r="FYY814" s="47"/>
      <c r="FYZ814" s="47"/>
      <c r="FZA814" s="47"/>
      <c r="FZB814" s="47"/>
      <c r="FZC814" s="47"/>
      <c r="FZD814" s="47"/>
      <c r="FZE814" s="47"/>
      <c r="FZF814" s="47"/>
      <c r="FZG814" s="47"/>
      <c r="FZH814" s="47"/>
      <c r="FZI814" s="47"/>
      <c r="FZJ814" s="47"/>
      <c r="FZK814" s="47"/>
      <c r="FZL814" s="47"/>
      <c r="FZM814" s="47"/>
      <c r="FZN814" s="47"/>
      <c r="FZO814" s="47"/>
      <c r="FZP814" s="47"/>
      <c r="FZQ814" s="47"/>
      <c r="FZR814" s="47"/>
      <c r="FZS814" s="47"/>
      <c r="FZT814" s="47"/>
      <c r="FZU814" s="47"/>
      <c r="FZV814" s="47"/>
      <c r="FZW814" s="47"/>
      <c r="FZX814" s="47"/>
      <c r="FZY814" s="47"/>
      <c r="FZZ814" s="47"/>
      <c r="GAA814" s="47"/>
      <c r="GAB814" s="47"/>
      <c r="GAC814" s="47"/>
      <c r="GAD814" s="47"/>
      <c r="GAE814" s="47"/>
      <c r="GAF814" s="47"/>
      <c r="GAG814" s="47"/>
      <c r="GAH814" s="47"/>
      <c r="GAI814" s="47"/>
      <c r="GAJ814" s="47"/>
      <c r="GAK814" s="47"/>
      <c r="GAL814" s="47"/>
      <c r="GAM814" s="47"/>
      <c r="GAN814" s="47"/>
      <c r="GAO814" s="47"/>
      <c r="GAP814" s="47"/>
      <c r="GAQ814" s="47"/>
      <c r="GAR814" s="47"/>
      <c r="GAS814" s="47"/>
      <c r="GAT814" s="47"/>
      <c r="GAU814" s="47"/>
      <c r="GAV814" s="47"/>
      <c r="GAW814" s="47"/>
      <c r="GAX814" s="47"/>
      <c r="GAY814" s="47"/>
      <c r="GAZ814" s="47"/>
      <c r="GBA814" s="47"/>
      <c r="GBB814" s="47"/>
      <c r="GBC814" s="47"/>
      <c r="GBD814" s="47"/>
      <c r="GBE814" s="47"/>
      <c r="GBF814" s="47"/>
      <c r="GBG814" s="47"/>
      <c r="GBH814" s="47"/>
      <c r="GBI814" s="47"/>
      <c r="GBJ814" s="47"/>
      <c r="GBK814" s="47"/>
      <c r="GBL814" s="47"/>
      <c r="GBM814" s="47"/>
      <c r="GBN814" s="47"/>
      <c r="GBO814" s="47"/>
      <c r="GBP814" s="47"/>
      <c r="GBQ814" s="47"/>
      <c r="GBR814" s="47"/>
      <c r="GBS814" s="47"/>
      <c r="GBT814" s="47"/>
      <c r="GBU814" s="47"/>
      <c r="GBV814" s="47"/>
      <c r="GBW814" s="47"/>
      <c r="GBX814" s="47"/>
      <c r="GBY814" s="47"/>
      <c r="GBZ814" s="47"/>
      <c r="GCA814" s="47"/>
      <c r="GCB814" s="47"/>
      <c r="GCC814" s="47"/>
      <c r="GCD814" s="47"/>
      <c r="GCE814" s="47"/>
      <c r="GCF814" s="47"/>
      <c r="GCG814" s="47"/>
      <c r="GCH814" s="47"/>
      <c r="GCI814" s="47"/>
      <c r="GCJ814" s="47"/>
      <c r="GCK814" s="47"/>
      <c r="GCL814" s="47"/>
      <c r="GCM814" s="47"/>
      <c r="GCN814" s="47"/>
      <c r="GCO814" s="47"/>
      <c r="GCP814" s="47"/>
      <c r="GCQ814" s="47"/>
      <c r="GCR814" s="47"/>
      <c r="GCS814" s="47"/>
      <c r="GCT814" s="47"/>
      <c r="GCU814" s="47"/>
      <c r="GCV814" s="47"/>
      <c r="GCW814" s="47"/>
      <c r="GCX814" s="47"/>
      <c r="GCY814" s="47"/>
      <c r="GCZ814" s="47"/>
      <c r="GDA814" s="47"/>
      <c r="GDB814" s="47"/>
      <c r="GDC814" s="47"/>
      <c r="GDD814" s="47"/>
      <c r="GDE814" s="47"/>
      <c r="GDF814" s="47"/>
      <c r="GDG814" s="47"/>
      <c r="GDH814" s="47"/>
      <c r="GDI814" s="47"/>
      <c r="GDJ814" s="47"/>
      <c r="GDK814" s="47"/>
      <c r="GDL814" s="47"/>
      <c r="GDM814" s="47"/>
      <c r="GDN814" s="47"/>
      <c r="GDO814" s="47"/>
      <c r="GDP814" s="47"/>
      <c r="GDQ814" s="47"/>
      <c r="GDR814" s="47"/>
      <c r="GDS814" s="47"/>
      <c r="GDT814" s="47"/>
      <c r="GDU814" s="47"/>
      <c r="GDV814" s="47"/>
      <c r="GDW814" s="47"/>
      <c r="GDX814" s="47"/>
      <c r="GDY814" s="47"/>
      <c r="GDZ814" s="47"/>
      <c r="GEA814" s="47"/>
      <c r="GEB814" s="47"/>
      <c r="GEC814" s="47"/>
      <c r="GED814" s="47"/>
      <c r="GEE814" s="47"/>
      <c r="GEF814" s="47"/>
      <c r="GEG814" s="47"/>
      <c r="GEH814" s="47"/>
      <c r="GEI814" s="47"/>
      <c r="GEJ814" s="47"/>
      <c r="GEK814" s="47"/>
      <c r="GEL814" s="47"/>
      <c r="GEM814" s="47"/>
      <c r="GEN814" s="47"/>
      <c r="GEO814" s="47"/>
      <c r="GEP814" s="47"/>
      <c r="GEQ814" s="47"/>
      <c r="GER814" s="47"/>
      <c r="GES814" s="47"/>
      <c r="GET814" s="47"/>
      <c r="GEU814" s="47"/>
      <c r="GEV814" s="47"/>
      <c r="GEW814" s="47"/>
      <c r="GEX814" s="47"/>
      <c r="GEY814" s="47"/>
      <c r="GEZ814" s="47"/>
      <c r="GFA814" s="47"/>
      <c r="GFB814" s="47"/>
      <c r="GFC814" s="47"/>
      <c r="GFD814" s="47"/>
      <c r="GFE814" s="47"/>
      <c r="GFF814" s="47"/>
      <c r="GFG814" s="47"/>
      <c r="GFH814" s="47"/>
      <c r="GFI814" s="47"/>
      <c r="GFJ814" s="47"/>
      <c r="GFK814" s="47"/>
      <c r="GFL814" s="47"/>
      <c r="GFM814" s="47"/>
      <c r="GFN814" s="47"/>
      <c r="GFO814" s="47"/>
      <c r="GFP814" s="47"/>
      <c r="GFQ814" s="47"/>
      <c r="GFR814" s="47"/>
      <c r="GFS814" s="47"/>
      <c r="GFT814" s="47"/>
      <c r="GFU814" s="47"/>
      <c r="GFV814" s="47"/>
      <c r="GFW814" s="47"/>
      <c r="GFX814" s="47"/>
      <c r="GFY814" s="47"/>
      <c r="GFZ814" s="47"/>
      <c r="GGA814" s="47"/>
      <c r="GGB814" s="47"/>
      <c r="GGC814" s="47"/>
      <c r="GGD814" s="47"/>
      <c r="GGE814" s="47"/>
      <c r="GGF814" s="47"/>
      <c r="GGG814" s="47"/>
      <c r="GGH814" s="47"/>
      <c r="GGI814" s="47"/>
      <c r="GGJ814" s="47"/>
      <c r="GGK814" s="47"/>
      <c r="GGL814" s="47"/>
      <c r="GGM814" s="47"/>
      <c r="GGN814" s="47"/>
      <c r="GGO814" s="47"/>
      <c r="GGP814" s="47"/>
      <c r="GGQ814" s="47"/>
      <c r="GGR814" s="47"/>
      <c r="GGS814" s="47"/>
      <c r="GGT814" s="47"/>
      <c r="GGU814" s="47"/>
      <c r="GGV814" s="47"/>
      <c r="GGW814" s="47"/>
      <c r="GGX814" s="47"/>
      <c r="GGY814" s="47"/>
      <c r="GGZ814" s="47"/>
      <c r="GHA814" s="47"/>
      <c r="GHB814" s="47"/>
      <c r="GHC814" s="47"/>
      <c r="GHD814" s="47"/>
      <c r="GHE814" s="47"/>
      <c r="GHF814" s="47"/>
      <c r="GHG814" s="47"/>
      <c r="GHH814" s="47"/>
      <c r="GHI814" s="47"/>
      <c r="GHJ814" s="47"/>
      <c r="GHK814" s="47"/>
      <c r="GHL814" s="47"/>
      <c r="GHM814" s="47"/>
      <c r="GHN814" s="47"/>
      <c r="GHO814" s="47"/>
      <c r="GHP814" s="47"/>
      <c r="GHQ814" s="47"/>
      <c r="GHR814" s="47"/>
      <c r="GHS814" s="47"/>
      <c r="GHT814" s="47"/>
      <c r="GHU814" s="47"/>
      <c r="GHV814" s="47"/>
      <c r="GHW814" s="47"/>
      <c r="GHX814" s="47"/>
      <c r="GHY814" s="47"/>
      <c r="GHZ814" s="47"/>
      <c r="GIA814" s="47"/>
      <c r="GIB814" s="47"/>
      <c r="GIC814" s="47"/>
      <c r="GID814" s="47"/>
      <c r="GIE814" s="47"/>
      <c r="GIF814" s="47"/>
      <c r="GIG814" s="47"/>
      <c r="GIH814" s="47"/>
      <c r="GII814" s="47"/>
      <c r="GIJ814" s="47"/>
      <c r="GIK814" s="47"/>
      <c r="GIL814" s="47"/>
      <c r="GIM814" s="47"/>
      <c r="GIN814" s="47"/>
      <c r="GIO814" s="47"/>
      <c r="GIP814" s="47"/>
      <c r="GIQ814" s="47"/>
      <c r="GIR814" s="47"/>
      <c r="GIS814" s="47"/>
      <c r="GIT814" s="47"/>
      <c r="GIU814" s="47"/>
      <c r="GIV814" s="47"/>
      <c r="GIW814" s="47"/>
      <c r="GIX814" s="47"/>
      <c r="GIY814" s="47"/>
      <c r="GIZ814" s="47"/>
      <c r="GJA814" s="47"/>
      <c r="GJB814" s="47"/>
      <c r="GJC814" s="47"/>
      <c r="GJD814" s="47"/>
      <c r="GJE814" s="47"/>
      <c r="GJF814" s="47"/>
      <c r="GJG814" s="47"/>
      <c r="GJH814" s="47"/>
      <c r="GJI814" s="47"/>
      <c r="GJJ814" s="47"/>
      <c r="GJK814" s="47"/>
      <c r="GJL814" s="47"/>
      <c r="GJM814" s="47"/>
      <c r="GJN814" s="47"/>
      <c r="GJO814" s="47"/>
      <c r="GJP814" s="47"/>
      <c r="GJQ814" s="47"/>
      <c r="GJR814" s="47"/>
      <c r="GJS814" s="47"/>
      <c r="GJT814" s="47"/>
      <c r="GJU814" s="47"/>
      <c r="GJV814" s="47"/>
      <c r="GJW814" s="47"/>
      <c r="GJX814" s="47"/>
      <c r="GJY814" s="47"/>
      <c r="GJZ814" s="47"/>
      <c r="GKA814" s="47"/>
      <c r="GKB814" s="47"/>
      <c r="GKC814" s="47"/>
      <c r="GKD814" s="47"/>
      <c r="GKE814" s="47"/>
      <c r="GKF814" s="47"/>
      <c r="GKG814" s="47"/>
      <c r="GKH814" s="47"/>
      <c r="GKI814" s="47"/>
      <c r="GKJ814" s="47"/>
      <c r="GKK814" s="47"/>
      <c r="GKL814" s="47"/>
      <c r="GKM814" s="47"/>
      <c r="GKN814" s="47"/>
      <c r="GKO814" s="47"/>
      <c r="GKP814" s="47"/>
      <c r="GKQ814" s="47"/>
      <c r="GKR814" s="47"/>
      <c r="GKS814" s="47"/>
      <c r="GKT814" s="47"/>
      <c r="GKU814" s="47"/>
      <c r="GKV814" s="47"/>
      <c r="GKW814" s="47"/>
      <c r="GKX814" s="47"/>
      <c r="GKY814" s="47"/>
      <c r="GKZ814" s="47"/>
      <c r="GLA814" s="47"/>
      <c r="GLB814" s="47"/>
      <c r="GLC814" s="47"/>
      <c r="GLD814" s="47"/>
      <c r="GLE814" s="47"/>
      <c r="GLF814" s="47"/>
      <c r="GLG814" s="47"/>
      <c r="GLH814" s="47"/>
      <c r="GLI814" s="47"/>
      <c r="GLJ814" s="47"/>
      <c r="GLK814" s="47"/>
      <c r="GLL814" s="47"/>
      <c r="GLM814" s="47"/>
      <c r="GLN814" s="47"/>
      <c r="GLO814" s="47"/>
      <c r="GLP814" s="47"/>
      <c r="GLQ814" s="47"/>
      <c r="GLR814" s="47"/>
      <c r="GLS814" s="47"/>
      <c r="GLT814" s="47"/>
      <c r="GLU814" s="47"/>
      <c r="GLV814" s="47"/>
      <c r="GLW814" s="47"/>
      <c r="GLX814" s="47"/>
      <c r="GLY814" s="47"/>
      <c r="GLZ814" s="47"/>
      <c r="GMA814" s="47"/>
      <c r="GMB814" s="47"/>
      <c r="GMC814" s="47"/>
      <c r="GMD814" s="47"/>
      <c r="GME814" s="47"/>
      <c r="GMF814" s="47"/>
      <c r="GMG814" s="47"/>
      <c r="GMH814" s="47"/>
      <c r="GMI814" s="47"/>
      <c r="GMJ814" s="47"/>
      <c r="GMK814" s="47"/>
      <c r="GML814" s="47"/>
      <c r="GMM814" s="47"/>
      <c r="GMN814" s="47"/>
      <c r="GMO814" s="47"/>
      <c r="GMP814" s="47"/>
      <c r="GMQ814" s="47"/>
      <c r="GMR814" s="47"/>
      <c r="GMS814" s="47"/>
      <c r="GMT814" s="47"/>
      <c r="GMU814" s="47"/>
      <c r="GMV814" s="47"/>
      <c r="GMW814" s="47"/>
      <c r="GMX814" s="47"/>
      <c r="GMY814" s="47"/>
      <c r="GMZ814" s="47"/>
      <c r="GNA814" s="47"/>
      <c r="GNB814" s="47"/>
      <c r="GNC814" s="47"/>
      <c r="GND814" s="47"/>
      <c r="GNE814" s="47"/>
      <c r="GNF814" s="47"/>
      <c r="GNG814" s="47"/>
      <c r="GNH814" s="47"/>
      <c r="GNI814" s="47"/>
      <c r="GNJ814" s="47"/>
      <c r="GNK814" s="47"/>
      <c r="GNL814" s="47"/>
      <c r="GNM814" s="47"/>
      <c r="GNN814" s="47"/>
      <c r="GNO814" s="47"/>
      <c r="GNP814" s="47"/>
      <c r="GNQ814" s="47"/>
      <c r="GNR814" s="47"/>
      <c r="GNS814" s="47"/>
      <c r="GNT814" s="47"/>
      <c r="GNU814" s="47"/>
      <c r="GNV814" s="47"/>
      <c r="GNW814" s="47"/>
      <c r="GNX814" s="47"/>
      <c r="GNY814" s="47"/>
      <c r="GNZ814" s="47"/>
      <c r="GOA814" s="47"/>
      <c r="GOB814" s="47"/>
      <c r="GOC814" s="47"/>
      <c r="GOD814" s="47"/>
      <c r="GOE814" s="47"/>
      <c r="GOF814" s="47"/>
      <c r="GOG814" s="47"/>
      <c r="GOH814" s="47"/>
      <c r="GOI814" s="47"/>
      <c r="GOJ814" s="47"/>
      <c r="GOK814" s="47"/>
      <c r="GOL814" s="47"/>
      <c r="GOM814" s="47"/>
      <c r="GON814" s="47"/>
      <c r="GOO814" s="47"/>
      <c r="GOP814" s="47"/>
      <c r="GOQ814" s="47"/>
      <c r="GOR814" s="47"/>
      <c r="GOS814" s="47"/>
      <c r="GOT814" s="47"/>
      <c r="GOU814" s="47"/>
      <c r="GOV814" s="47"/>
      <c r="GOW814" s="47"/>
      <c r="GOX814" s="47"/>
      <c r="GOY814" s="47"/>
      <c r="GOZ814" s="47"/>
      <c r="GPA814" s="47"/>
      <c r="GPB814" s="47"/>
      <c r="GPC814" s="47"/>
      <c r="GPD814" s="47"/>
      <c r="GPE814" s="47"/>
      <c r="GPF814" s="47"/>
      <c r="GPG814" s="47"/>
      <c r="GPH814" s="47"/>
      <c r="GPI814" s="47"/>
      <c r="GPJ814" s="47"/>
      <c r="GPK814" s="47"/>
      <c r="GPL814" s="47"/>
      <c r="GPM814" s="47"/>
      <c r="GPN814" s="47"/>
      <c r="GPO814" s="47"/>
      <c r="GPP814" s="47"/>
      <c r="GPQ814" s="47"/>
      <c r="GPR814" s="47"/>
      <c r="GPS814" s="47"/>
      <c r="GPT814" s="47"/>
      <c r="GPU814" s="47"/>
      <c r="GPV814" s="47"/>
      <c r="GPW814" s="47"/>
      <c r="GPX814" s="47"/>
      <c r="GPY814" s="47"/>
      <c r="GPZ814" s="47"/>
      <c r="GQA814" s="47"/>
      <c r="GQB814" s="47"/>
      <c r="GQC814" s="47"/>
      <c r="GQD814" s="47"/>
      <c r="GQE814" s="47"/>
      <c r="GQF814" s="47"/>
      <c r="GQG814" s="47"/>
      <c r="GQH814" s="47"/>
      <c r="GQI814" s="47"/>
      <c r="GQJ814" s="47"/>
      <c r="GQK814" s="47"/>
      <c r="GQL814" s="47"/>
      <c r="GQM814" s="47"/>
      <c r="GQN814" s="47"/>
      <c r="GQO814" s="47"/>
      <c r="GQP814" s="47"/>
      <c r="GQQ814" s="47"/>
      <c r="GQR814" s="47"/>
      <c r="GQS814" s="47"/>
      <c r="GQT814" s="47"/>
      <c r="GQU814" s="47"/>
      <c r="GQV814" s="47"/>
      <c r="GQW814" s="47"/>
      <c r="GQX814" s="47"/>
      <c r="GQY814" s="47"/>
      <c r="GQZ814" s="47"/>
      <c r="GRA814" s="47"/>
      <c r="GRB814" s="47"/>
      <c r="GRC814" s="47"/>
      <c r="GRD814" s="47"/>
      <c r="GRE814" s="47"/>
      <c r="GRF814" s="47"/>
      <c r="GRG814" s="47"/>
      <c r="GRH814" s="47"/>
      <c r="GRI814" s="47"/>
      <c r="GRJ814" s="47"/>
      <c r="GRK814" s="47"/>
      <c r="GRL814" s="47"/>
      <c r="GRM814" s="47"/>
      <c r="GRN814" s="47"/>
      <c r="GRO814" s="47"/>
      <c r="GRP814" s="47"/>
      <c r="GRQ814" s="47"/>
      <c r="GRR814" s="47"/>
      <c r="GRS814" s="47"/>
      <c r="GRT814" s="47"/>
      <c r="GRU814" s="47"/>
      <c r="GRV814" s="47"/>
      <c r="GRW814" s="47"/>
      <c r="GRX814" s="47"/>
      <c r="GRY814" s="47"/>
      <c r="GRZ814" s="47"/>
      <c r="GSA814" s="47"/>
      <c r="GSB814" s="47"/>
      <c r="GSC814" s="47"/>
      <c r="GSD814" s="47"/>
      <c r="GSE814" s="47"/>
      <c r="GSF814" s="47"/>
      <c r="GSG814" s="47"/>
      <c r="GSH814" s="47"/>
      <c r="GSI814" s="47"/>
      <c r="GSJ814" s="47"/>
      <c r="GSK814" s="47"/>
      <c r="GSL814" s="47"/>
      <c r="GSM814" s="47"/>
      <c r="GSN814" s="47"/>
      <c r="GSO814" s="47"/>
      <c r="GSP814" s="47"/>
      <c r="GSQ814" s="47"/>
      <c r="GSR814" s="47"/>
      <c r="GSS814" s="47"/>
      <c r="GST814" s="47"/>
      <c r="GSU814" s="47"/>
      <c r="GSV814" s="47"/>
      <c r="GSW814" s="47"/>
      <c r="GSX814" s="47"/>
      <c r="GSY814" s="47"/>
      <c r="GSZ814" s="47"/>
      <c r="GTA814" s="47"/>
      <c r="GTB814" s="47"/>
      <c r="GTC814" s="47"/>
      <c r="GTD814" s="47"/>
      <c r="GTE814" s="47"/>
      <c r="GTF814" s="47"/>
      <c r="GTG814" s="47"/>
      <c r="GTH814" s="47"/>
      <c r="GTI814" s="47"/>
      <c r="GTJ814" s="47"/>
      <c r="GTK814" s="47"/>
      <c r="GTL814" s="47"/>
      <c r="GTM814" s="47"/>
      <c r="GTN814" s="47"/>
      <c r="GTO814" s="47"/>
      <c r="GTP814" s="47"/>
      <c r="GTQ814" s="47"/>
      <c r="GTR814" s="47"/>
      <c r="GTS814" s="47"/>
      <c r="GTT814" s="47"/>
      <c r="GTU814" s="47"/>
      <c r="GTV814" s="47"/>
      <c r="GTW814" s="47"/>
      <c r="GTX814" s="47"/>
      <c r="GTY814" s="47"/>
      <c r="GTZ814" s="47"/>
      <c r="GUA814" s="47"/>
      <c r="GUB814" s="47"/>
      <c r="GUC814" s="47"/>
      <c r="GUD814" s="47"/>
      <c r="GUE814" s="47"/>
      <c r="GUF814" s="47"/>
      <c r="GUG814" s="47"/>
      <c r="GUH814" s="47"/>
      <c r="GUI814" s="47"/>
      <c r="GUJ814" s="47"/>
      <c r="GUK814" s="47"/>
      <c r="GUL814" s="47"/>
      <c r="GUM814" s="47"/>
      <c r="GUN814" s="47"/>
      <c r="GUO814" s="47"/>
      <c r="GUP814" s="47"/>
      <c r="GUQ814" s="47"/>
      <c r="GUR814" s="47"/>
      <c r="GUS814" s="47"/>
      <c r="GUT814" s="47"/>
      <c r="GUU814" s="47"/>
      <c r="GUV814" s="47"/>
      <c r="GUW814" s="47"/>
      <c r="GUX814" s="47"/>
      <c r="GUY814" s="47"/>
      <c r="GUZ814" s="47"/>
      <c r="GVA814" s="47"/>
      <c r="GVB814" s="47"/>
      <c r="GVC814" s="47"/>
      <c r="GVD814" s="47"/>
      <c r="GVE814" s="47"/>
      <c r="GVF814" s="47"/>
      <c r="GVG814" s="47"/>
      <c r="GVH814" s="47"/>
      <c r="GVI814" s="47"/>
      <c r="GVJ814" s="47"/>
      <c r="GVK814" s="47"/>
      <c r="GVL814" s="47"/>
      <c r="GVM814" s="47"/>
      <c r="GVN814" s="47"/>
      <c r="GVO814" s="47"/>
      <c r="GVP814" s="47"/>
      <c r="GVQ814" s="47"/>
      <c r="GVR814" s="47"/>
      <c r="GVS814" s="47"/>
      <c r="GVT814" s="47"/>
      <c r="GVU814" s="47"/>
      <c r="GVV814" s="47"/>
      <c r="GVW814" s="47"/>
      <c r="GVX814" s="47"/>
      <c r="GVY814" s="47"/>
      <c r="GVZ814" s="47"/>
      <c r="GWA814" s="47"/>
      <c r="GWB814" s="47"/>
      <c r="GWC814" s="47"/>
      <c r="GWD814" s="47"/>
      <c r="GWE814" s="47"/>
      <c r="GWF814" s="47"/>
      <c r="GWG814" s="47"/>
      <c r="GWH814" s="47"/>
      <c r="GWI814" s="47"/>
      <c r="GWJ814" s="47"/>
      <c r="GWK814" s="47"/>
      <c r="GWL814" s="47"/>
      <c r="GWM814" s="47"/>
      <c r="GWN814" s="47"/>
      <c r="GWO814" s="47"/>
      <c r="GWP814" s="47"/>
      <c r="GWQ814" s="47"/>
      <c r="GWR814" s="47"/>
      <c r="GWS814" s="47"/>
      <c r="GWT814" s="47"/>
      <c r="GWU814" s="47"/>
      <c r="GWV814" s="47"/>
      <c r="GWW814" s="47"/>
      <c r="GWX814" s="47"/>
      <c r="GWY814" s="47"/>
      <c r="GWZ814" s="47"/>
      <c r="GXA814" s="47"/>
      <c r="GXB814" s="47"/>
      <c r="GXC814" s="47"/>
      <c r="GXD814" s="47"/>
      <c r="GXE814" s="47"/>
      <c r="GXF814" s="47"/>
      <c r="GXG814" s="47"/>
      <c r="GXH814" s="47"/>
      <c r="GXI814" s="47"/>
      <c r="GXJ814" s="47"/>
      <c r="GXK814" s="47"/>
      <c r="GXL814" s="47"/>
      <c r="GXM814" s="47"/>
      <c r="GXN814" s="47"/>
      <c r="GXO814" s="47"/>
      <c r="GXP814" s="47"/>
      <c r="GXQ814" s="47"/>
      <c r="GXR814" s="47"/>
      <c r="GXS814" s="47"/>
      <c r="GXT814" s="47"/>
      <c r="GXU814" s="47"/>
      <c r="GXV814" s="47"/>
      <c r="GXW814" s="47"/>
      <c r="GXX814" s="47"/>
      <c r="GXY814" s="47"/>
      <c r="GXZ814" s="47"/>
      <c r="GYA814" s="47"/>
      <c r="GYB814" s="47"/>
      <c r="GYC814" s="47"/>
      <c r="GYD814" s="47"/>
      <c r="GYE814" s="47"/>
      <c r="GYF814" s="47"/>
      <c r="GYG814" s="47"/>
      <c r="GYH814" s="47"/>
      <c r="GYI814" s="47"/>
      <c r="GYJ814" s="47"/>
      <c r="GYK814" s="47"/>
      <c r="GYL814" s="47"/>
      <c r="GYM814" s="47"/>
      <c r="GYN814" s="47"/>
      <c r="GYO814" s="47"/>
      <c r="GYP814" s="47"/>
      <c r="GYQ814" s="47"/>
      <c r="GYR814" s="47"/>
      <c r="GYS814" s="47"/>
      <c r="GYT814" s="47"/>
      <c r="GYU814" s="47"/>
      <c r="GYV814" s="47"/>
      <c r="GYW814" s="47"/>
      <c r="GYX814" s="47"/>
      <c r="GYY814" s="47"/>
      <c r="GYZ814" s="47"/>
      <c r="GZA814" s="47"/>
      <c r="GZB814" s="47"/>
      <c r="GZC814" s="47"/>
      <c r="GZD814" s="47"/>
      <c r="GZE814" s="47"/>
      <c r="GZF814" s="47"/>
      <c r="GZG814" s="47"/>
      <c r="GZH814" s="47"/>
      <c r="GZI814" s="47"/>
      <c r="GZJ814" s="47"/>
      <c r="GZK814" s="47"/>
      <c r="GZL814" s="47"/>
      <c r="GZM814" s="47"/>
      <c r="GZN814" s="47"/>
      <c r="GZO814" s="47"/>
      <c r="GZP814" s="47"/>
      <c r="GZQ814" s="47"/>
      <c r="GZR814" s="47"/>
      <c r="GZS814" s="47"/>
      <c r="GZT814" s="47"/>
      <c r="GZU814" s="47"/>
      <c r="GZV814" s="47"/>
      <c r="GZW814" s="47"/>
      <c r="GZX814" s="47"/>
      <c r="GZY814" s="47"/>
      <c r="GZZ814" s="47"/>
      <c r="HAA814" s="47"/>
      <c r="HAB814" s="47"/>
      <c r="HAC814" s="47"/>
      <c r="HAD814" s="47"/>
      <c r="HAE814" s="47"/>
      <c r="HAF814" s="47"/>
      <c r="HAG814" s="47"/>
      <c r="HAH814" s="47"/>
      <c r="HAI814" s="47"/>
      <c r="HAJ814" s="47"/>
      <c r="HAK814" s="47"/>
      <c r="HAL814" s="47"/>
      <c r="HAM814" s="47"/>
      <c r="HAN814" s="47"/>
      <c r="HAO814" s="47"/>
      <c r="HAP814" s="47"/>
      <c r="HAQ814" s="47"/>
      <c r="HAR814" s="47"/>
      <c r="HAS814" s="47"/>
      <c r="HAT814" s="47"/>
      <c r="HAU814" s="47"/>
      <c r="HAV814" s="47"/>
      <c r="HAW814" s="47"/>
      <c r="HAX814" s="47"/>
      <c r="HAY814" s="47"/>
      <c r="HAZ814" s="47"/>
      <c r="HBA814" s="47"/>
      <c r="HBB814" s="47"/>
      <c r="HBC814" s="47"/>
      <c r="HBD814" s="47"/>
      <c r="HBE814" s="47"/>
      <c r="HBF814" s="47"/>
      <c r="HBG814" s="47"/>
      <c r="HBH814" s="47"/>
      <c r="HBI814" s="47"/>
      <c r="HBJ814" s="47"/>
      <c r="HBK814" s="47"/>
      <c r="HBL814" s="47"/>
      <c r="HBM814" s="47"/>
      <c r="HBN814" s="47"/>
      <c r="HBO814" s="47"/>
      <c r="HBP814" s="47"/>
      <c r="HBQ814" s="47"/>
      <c r="HBR814" s="47"/>
      <c r="HBS814" s="47"/>
      <c r="HBT814" s="47"/>
      <c r="HBU814" s="47"/>
      <c r="HBV814" s="47"/>
      <c r="HBW814" s="47"/>
      <c r="HBX814" s="47"/>
      <c r="HBY814" s="47"/>
      <c r="HBZ814" s="47"/>
      <c r="HCA814" s="47"/>
      <c r="HCB814" s="47"/>
      <c r="HCC814" s="47"/>
      <c r="HCD814" s="47"/>
      <c r="HCE814" s="47"/>
      <c r="HCF814" s="47"/>
      <c r="HCG814" s="47"/>
      <c r="HCH814" s="47"/>
      <c r="HCI814" s="47"/>
      <c r="HCJ814" s="47"/>
      <c r="HCK814" s="47"/>
      <c r="HCL814" s="47"/>
      <c r="HCM814" s="47"/>
      <c r="HCN814" s="47"/>
      <c r="HCO814" s="47"/>
      <c r="HCP814" s="47"/>
      <c r="HCQ814" s="47"/>
      <c r="HCR814" s="47"/>
      <c r="HCS814" s="47"/>
      <c r="HCT814" s="47"/>
      <c r="HCU814" s="47"/>
      <c r="HCV814" s="47"/>
      <c r="HCW814" s="47"/>
      <c r="HCX814" s="47"/>
      <c r="HCY814" s="47"/>
      <c r="HCZ814" s="47"/>
      <c r="HDA814" s="47"/>
      <c r="HDB814" s="47"/>
      <c r="HDC814" s="47"/>
      <c r="HDD814" s="47"/>
      <c r="HDE814" s="47"/>
      <c r="HDF814" s="47"/>
      <c r="HDG814" s="47"/>
      <c r="HDH814" s="47"/>
      <c r="HDI814" s="47"/>
      <c r="HDJ814" s="47"/>
      <c r="HDK814" s="47"/>
      <c r="HDL814" s="47"/>
      <c r="HDM814" s="47"/>
      <c r="HDN814" s="47"/>
      <c r="HDO814" s="47"/>
      <c r="HDP814" s="47"/>
      <c r="HDQ814" s="47"/>
      <c r="HDR814" s="47"/>
      <c r="HDS814" s="47"/>
      <c r="HDT814" s="47"/>
      <c r="HDU814" s="47"/>
      <c r="HDV814" s="47"/>
      <c r="HDW814" s="47"/>
      <c r="HDX814" s="47"/>
      <c r="HDY814" s="47"/>
      <c r="HDZ814" s="47"/>
      <c r="HEA814" s="47"/>
      <c r="HEB814" s="47"/>
      <c r="HEC814" s="47"/>
      <c r="HED814" s="47"/>
      <c r="HEE814" s="47"/>
      <c r="HEF814" s="47"/>
      <c r="HEG814" s="47"/>
      <c r="HEH814" s="47"/>
      <c r="HEI814" s="47"/>
      <c r="HEJ814" s="47"/>
      <c r="HEK814" s="47"/>
      <c r="HEL814" s="47"/>
      <c r="HEM814" s="47"/>
      <c r="HEN814" s="47"/>
      <c r="HEO814" s="47"/>
      <c r="HEP814" s="47"/>
      <c r="HEQ814" s="47"/>
      <c r="HER814" s="47"/>
      <c r="HES814" s="47"/>
      <c r="HET814" s="47"/>
      <c r="HEU814" s="47"/>
      <c r="HEV814" s="47"/>
      <c r="HEW814" s="47"/>
      <c r="HEX814" s="47"/>
      <c r="HEY814" s="47"/>
      <c r="HEZ814" s="47"/>
      <c r="HFA814" s="47"/>
      <c r="HFB814" s="47"/>
      <c r="HFC814" s="47"/>
      <c r="HFD814" s="47"/>
      <c r="HFE814" s="47"/>
      <c r="HFF814" s="47"/>
      <c r="HFG814" s="47"/>
      <c r="HFH814" s="47"/>
      <c r="HFI814" s="47"/>
      <c r="HFJ814" s="47"/>
      <c r="HFK814" s="47"/>
      <c r="HFL814" s="47"/>
      <c r="HFM814" s="47"/>
      <c r="HFN814" s="47"/>
      <c r="HFO814" s="47"/>
      <c r="HFP814" s="47"/>
      <c r="HFQ814" s="47"/>
      <c r="HFR814" s="47"/>
      <c r="HFS814" s="47"/>
      <c r="HFT814" s="47"/>
      <c r="HFU814" s="47"/>
      <c r="HFV814" s="47"/>
      <c r="HFW814" s="47"/>
      <c r="HFX814" s="47"/>
      <c r="HFY814" s="47"/>
      <c r="HFZ814" s="47"/>
      <c r="HGA814" s="47"/>
      <c r="HGB814" s="47"/>
      <c r="HGC814" s="47"/>
      <c r="HGD814" s="47"/>
      <c r="HGE814" s="47"/>
      <c r="HGF814" s="47"/>
      <c r="HGG814" s="47"/>
      <c r="HGH814" s="47"/>
      <c r="HGI814" s="47"/>
      <c r="HGJ814" s="47"/>
      <c r="HGK814" s="47"/>
      <c r="HGL814" s="47"/>
      <c r="HGM814" s="47"/>
      <c r="HGN814" s="47"/>
      <c r="HGO814" s="47"/>
      <c r="HGP814" s="47"/>
      <c r="HGQ814" s="47"/>
      <c r="HGR814" s="47"/>
      <c r="HGS814" s="47"/>
      <c r="HGT814" s="47"/>
      <c r="HGU814" s="47"/>
      <c r="HGV814" s="47"/>
      <c r="HGW814" s="47"/>
      <c r="HGX814" s="47"/>
      <c r="HGY814" s="47"/>
      <c r="HGZ814" s="47"/>
      <c r="HHA814" s="47"/>
      <c r="HHB814" s="47"/>
      <c r="HHC814" s="47"/>
      <c r="HHD814" s="47"/>
      <c r="HHE814" s="47"/>
      <c r="HHF814" s="47"/>
      <c r="HHG814" s="47"/>
      <c r="HHH814" s="47"/>
      <c r="HHI814" s="47"/>
      <c r="HHJ814" s="47"/>
      <c r="HHK814" s="47"/>
      <c r="HHL814" s="47"/>
      <c r="HHM814" s="47"/>
      <c r="HHN814" s="47"/>
      <c r="HHO814" s="47"/>
      <c r="HHP814" s="47"/>
      <c r="HHQ814" s="47"/>
      <c r="HHR814" s="47"/>
      <c r="HHS814" s="47"/>
      <c r="HHT814" s="47"/>
      <c r="HHU814" s="47"/>
      <c r="HHV814" s="47"/>
      <c r="HHW814" s="47"/>
      <c r="HHX814" s="47"/>
      <c r="HHY814" s="47"/>
      <c r="HHZ814" s="47"/>
      <c r="HIA814" s="47"/>
      <c r="HIB814" s="47"/>
      <c r="HIC814" s="47"/>
      <c r="HID814" s="47"/>
      <c r="HIE814" s="47"/>
      <c r="HIF814" s="47"/>
      <c r="HIG814" s="47"/>
      <c r="HIH814" s="47"/>
      <c r="HII814" s="47"/>
      <c r="HIJ814" s="47"/>
      <c r="HIK814" s="47"/>
      <c r="HIL814" s="47"/>
      <c r="HIM814" s="47"/>
      <c r="HIN814" s="47"/>
      <c r="HIO814" s="47"/>
      <c r="HIP814" s="47"/>
      <c r="HIQ814" s="47"/>
      <c r="HIR814" s="47"/>
      <c r="HIS814" s="47"/>
      <c r="HIT814" s="47"/>
      <c r="HIU814" s="47"/>
      <c r="HIV814" s="47"/>
      <c r="HIW814" s="47"/>
      <c r="HIX814" s="47"/>
      <c r="HIY814" s="47"/>
      <c r="HIZ814" s="47"/>
      <c r="HJA814" s="47"/>
      <c r="HJB814" s="47"/>
      <c r="HJC814" s="47"/>
      <c r="HJD814" s="47"/>
      <c r="HJE814" s="47"/>
      <c r="HJF814" s="47"/>
      <c r="HJG814" s="47"/>
      <c r="HJH814" s="47"/>
      <c r="HJI814" s="47"/>
      <c r="HJJ814" s="47"/>
      <c r="HJK814" s="47"/>
      <c r="HJL814" s="47"/>
      <c r="HJM814" s="47"/>
      <c r="HJN814" s="47"/>
      <c r="HJO814" s="47"/>
      <c r="HJP814" s="47"/>
      <c r="HJQ814" s="47"/>
      <c r="HJR814" s="47"/>
      <c r="HJS814" s="47"/>
      <c r="HJT814" s="47"/>
      <c r="HJU814" s="47"/>
      <c r="HJV814" s="47"/>
      <c r="HJW814" s="47"/>
      <c r="HJX814" s="47"/>
      <c r="HJY814" s="47"/>
      <c r="HJZ814" s="47"/>
      <c r="HKA814" s="47"/>
      <c r="HKB814" s="47"/>
      <c r="HKC814" s="47"/>
      <c r="HKD814" s="47"/>
      <c r="HKE814" s="47"/>
      <c r="HKF814" s="47"/>
      <c r="HKG814" s="47"/>
      <c r="HKH814" s="47"/>
      <c r="HKI814" s="47"/>
      <c r="HKJ814" s="47"/>
      <c r="HKK814" s="47"/>
      <c r="HKL814" s="47"/>
      <c r="HKM814" s="47"/>
      <c r="HKN814" s="47"/>
      <c r="HKO814" s="47"/>
      <c r="HKP814" s="47"/>
      <c r="HKQ814" s="47"/>
      <c r="HKR814" s="47"/>
      <c r="HKS814" s="47"/>
      <c r="HKT814" s="47"/>
      <c r="HKU814" s="47"/>
      <c r="HKV814" s="47"/>
      <c r="HKW814" s="47"/>
      <c r="HKX814" s="47"/>
      <c r="HKY814" s="47"/>
      <c r="HKZ814" s="47"/>
      <c r="HLA814" s="47"/>
      <c r="HLB814" s="47"/>
      <c r="HLC814" s="47"/>
      <c r="HLD814" s="47"/>
      <c r="HLE814" s="47"/>
      <c r="HLF814" s="47"/>
      <c r="HLG814" s="47"/>
      <c r="HLH814" s="47"/>
      <c r="HLI814" s="47"/>
      <c r="HLJ814" s="47"/>
      <c r="HLK814" s="47"/>
      <c r="HLL814" s="47"/>
      <c r="HLM814" s="47"/>
      <c r="HLN814" s="47"/>
      <c r="HLO814" s="47"/>
      <c r="HLP814" s="47"/>
      <c r="HLQ814" s="47"/>
      <c r="HLR814" s="47"/>
      <c r="HLS814" s="47"/>
      <c r="HLT814" s="47"/>
      <c r="HLU814" s="47"/>
      <c r="HLV814" s="47"/>
      <c r="HLW814" s="47"/>
      <c r="HLX814" s="47"/>
      <c r="HLY814" s="47"/>
      <c r="HLZ814" s="47"/>
      <c r="HMA814" s="47"/>
      <c r="HMB814" s="47"/>
      <c r="HMC814" s="47"/>
      <c r="HMD814" s="47"/>
      <c r="HME814" s="47"/>
      <c r="HMF814" s="47"/>
      <c r="HMG814" s="47"/>
      <c r="HMH814" s="47"/>
      <c r="HMI814" s="47"/>
      <c r="HMJ814" s="47"/>
      <c r="HMK814" s="47"/>
      <c r="HML814" s="47"/>
      <c r="HMM814" s="47"/>
      <c r="HMN814" s="47"/>
      <c r="HMO814" s="47"/>
      <c r="HMP814" s="47"/>
      <c r="HMQ814" s="47"/>
      <c r="HMR814" s="47"/>
      <c r="HMS814" s="47"/>
      <c r="HMT814" s="47"/>
      <c r="HMU814" s="47"/>
      <c r="HMV814" s="47"/>
      <c r="HMW814" s="47"/>
      <c r="HMX814" s="47"/>
      <c r="HMY814" s="47"/>
      <c r="HMZ814" s="47"/>
      <c r="HNA814" s="47"/>
      <c r="HNB814" s="47"/>
      <c r="HNC814" s="47"/>
      <c r="HND814" s="47"/>
      <c r="HNE814" s="47"/>
      <c r="HNF814" s="47"/>
      <c r="HNG814" s="47"/>
      <c r="HNH814" s="47"/>
      <c r="HNI814" s="47"/>
      <c r="HNJ814" s="47"/>
      <c r="HNK814" s="47"/>
      <c r="HNL814" s="47"/>
      <c r="HNM814" s="47"/>
      <c r="HNN814" s="47"/>
      <c r="HNO814" s="47"/>
      <c r="HNP814" s="47"/>
      <c r="HNQ814" s="47"/>
      <c r="HNR814" s="47"/>
      <c r="HNS814" s="47"/>
      <c r="HNT814" s="47"/>
      <c r="HNU814" s="47"/>
      <c r="HNV814" s="47"/>
      <c r="HNW814" s="47"/>
      <c r="HNX814" s="47"/>
      <c r="HNY814" s="47"/>
      <c r="HNZ814" s="47"/>
      <c r="HOA814" s="47"/>
      <c r="HOB814" s="47"/>
      <c r="HOC814" s="47"/>
      <c r="HOD814" s="47"/>
      <c r="HOE814" s="47"/>
      <c r="HOF814" s="47"/>
      <c r="HOG814" s="47"/>
      <c r="HOH814" s="47"/>
      <c r="HOI814" s="47"/>
      <c r="HOJ814" s="47"/>
      <c r="HOK814" s="47"/>
      <c r="HOL814" s="47"/>
      <c r="HOM814" s="47"/>
      <c r="HON814" s="47"/>
      <c r="HOO814" s="47"/>
      <c r="HOP814" s="47"/>
      <c r="HOQ814" s="47"/>
      <c r="HOR814" s="47"/>
      <c r="HOS814" s="47"/>
      <c r="HOT814" s="47"/>
      <c r="HOU814" s="47"/>
      <c r="HOV814" s="47"/>
      <c r="HOW814" s="47"/>
      <c r="HOX814" s="47"/>
      <c r="HOY814" s="47"/>
      <c r="HOZ814" s="47"/>
      <c r="HPA814" s="47"/>
      <c r="HPB814" s="47"/>
      <c r="HPC814" s="47"/>
      <c r="HPD814" s="47"/>
      <c r="HPE814" s="47"/>
      <c r="HPF814" s="47"/>
      <c r="HPG814" s="47"/>
      <c r="HPH814" s="47"/>
      <c r="HPI814" s="47"/>
      <c r="HPJ814" s="47"/>
      <c r="HPK814" s="47"/>
      <c r="HPL814" s="47"/>
      <c r="HPM814" s="47"/>
      <c r="HPN814" s="47"/>
      <c r="HPO814" s="47"/>
      <c r="HPP814" s="47"/>
      <c r="HPQ814" s="47"/>
      <c r="HPR814" s="47"/>
      <c r="HPS814" s="47"/>
      <c r="HPT814" s="47"/>
      <c r="HPU814" s="47"/>
      <c r="HPV814" s="47"/>
      <c r="HPW814" s="47"/>
      <c r="HPX814" s="47"/>
      <c r="HPY814" s="47"/>
      <c r="HPZ814" s="47"/>
      <c r="HQA814" s="47"/>
      <c r="HQB814" s="47"/>
      <c r="HQC814" s="47"/>
      <c r="HQD814" s="47"/>
      <c r="HQE814" s="47"/>
      <c r="HQF814" s="47"/>
      <c r="HQG814" s="47"/>
      <c r="HQH814" s="47"/>
      <c r="HQI814" s="47"/>
      <c r="HQJ814" s="47"/>
      <c r="HQK814" s="47"/>
      <c r="HQL814" s="47"/>
      <c r="HQM814" s="47"/>
      <c r="HQN814" s="47"/>
      <c r="HQO814" s="47"/>
      <c r="HQP814" s="47"/>
      <c r="HQQ814" s="47"/>
      <c r="HQR814" s="47"/>
      <c r="HQS814" s="47"/>
      <c r="HQT814" s="47"/>
      <c r="HQU814" s="47"/>
      <c r="HQV814" s="47"/>
      <c r="HQW814" s="47"/>
      <c r="HQX814" s="47"/>
      <c r="HQY814" s="47"/>
      <c r="HQZ814" s="47"/>
      <c r="HRA814" s="47"/>
      <c r="HRB814" s="47"/>
      <c r="HRC814" s="47"/>
      <c r="HRD814" s="47"/>
      <c r="HRE814" s="47"/>
      <c r="HRF814" s="47"/>
      <c r="HRG814" s="47"/>
      <c r="HRH814" s="47"/>
      <c r="HRI814" s="47"/>
      <c r="HRJ814" s="47"/>
      <c r="HRK814" s="47"/>
      <c r="HRL814" s="47"/>
      <c r="HRM814" s="47"/>
      <c r="HRN814" s="47"/>
      <c r="HRO814" s="47"/>
      <c r="HRP814" s="47"/>
      <c r="HRQ814" s="47"/>
      <c r="HRR814" s="47"/>
      <c r="HRS814" s="47"/>
      <c r="HRT814" s="47"/>
      <c r="HRU814" s="47"/>
      <c r="HRV814" s="47"/>
      <c r="HRW814" s="47"/>
      <c r="HRX814" s="47"/>
      <c r="HRY814" s="47"/>
      <c r="HRZ814" s="47"/>
      <c r="HSA814" s="47"/>
      <c r="HSB814" s="47"/>
      <c r="HSC814" s="47"/>
      <c r="HSD814" s="47"/>
      <c r="HSE814" s="47"/>
      <c r="HSF814" s="47"/>
      <c r="HSG814" s="47"/>
      <c r="HSH814" s="47"/>
      <c r="HSI814" s="47"/>
      <c r="HSJ814" s="47"/>
      <c r="HSK814" s="47"/>
      <c r="HSL814" s="47"/>
      <c r="HSM814" s="47"/>
      <c r="HSN814" s="47"/>
      <c r="HSO814" s="47"/>
      <c r="HSP814" s="47"/>
      <c r="HSQ814" s="47"/>
      <c r="HSR814" s="47"/>
      <c r="HSS814" s="47"/>
      <c r="HST814" s="47"/>
      <c r="HSU814" s="47"/>
      <c r="HSV814" s="47"/>
      <c r="HSW814" s="47"/>
      <c r="HSX814" s="47"/>
      <c r="HSY814" s="47"/>
      <c r="HSZ814" s="47"/>
      <c r="HTA814" s="47"/>
      <c r="HTB814" s="47"/>
      <c r="HTC814" s="47"/>
      <c r="HTD814" s="47"/>
      <c r="HTE814" s="47"/>
      <c r="HTF814" s="47"/>
      <c r="HTG814" s="47"/>
      <c r="HTH814" s="47"/>
      <c r="HTI814" s="47"/>
      <c r="HTJ814" s="47"/>
      <c r="HTK814" s="47"/>
      <c r="HTL814" s="47"/>
      <c r="HTM814" s="47"/>
      <c r="HTN814" s="47"/>
      <c r="HTO814" s="47"/>
      <c r="HTP814" s="47"/>
      <c r="HTQ814" s="47"/>
      <c r="HTR814" s="47"/>
      <c r="HTS814" s="47"/>
      <c r="HTT814" s="47"/>
      <c r="HTU814" s="47"/>
      <c r="HTV814" s="47"/>
      <c r="HTW814" s="47"/>
      <c r="HTX814" s="47"/>
      <c r="HTY814" s="47"/>
      <c r="HTZ814" s="47"/>
      <c r="HUA814" s="47"/>
      <c r="HUB814" s="47"/>
      <c r="HUC814" s="47"/>
      <c r="HUD814" s="47"/>
      <c r="HUE814" s="47"/>
      <c r="HUF814" s="47"/>
      <c r="HUG814" s="47"/>
      <c r="HUH814" s="47"/>
      <c r="HUI814" s="47"/>
      <c r="HUJ814" s="47"/>
      <c r="HUK814" s="47"/>
      <c r="HUL814" s="47"/>
      <c r="HUM814" s="47"/>
      <c r="HUN814" s="47"/>
      <c r="HUO814" s="47"/>
      <c r="HUP814" s="47"/>
      <c r="HUQ814" s="47"/>
      <c r="HUR814" s="47"/>
      <c r="HUS814" s="47"/>
      <c r="HUT814" s="47"/>
      <c r="HUU814" s="47"/>
      <c r="HUV814" s="47"/>
      <c r="HUW814" s="47"/>
      <c r="HUX814" s="47"/>
      <c r="HUY814" s="47"/>
      <c r="HUZ814" s="47"/>
      <c r="HVA814" s="47"/>
      <c r="HVB814" s="47"/>
      <c r="HVC814" s="47"/>
      <c r="HVD814" s="47"/>
      <c r="HVE814" s="47"/>
      <c r="HVF814" s="47"/>
      <c r="HVG814" s="47"/>
      <c r="HVH814" s="47"/>
      <c r="HVI814" s="47"/>
      <c r="HVJ814" s="47"/>
      <c r="HVK814" s="47"/>
      <c r="HVL814" s="47"/>
      <c r="HVM814" s="47"/>
      <c r="HVN814" s="47"/>
      <c r="HVO814" s="47"/>
      <c r="HVP814" s="47"/>
      <c r="HVQ814" s="47"/>
      <c r="HVR814" s="47"/>
      <c r="HVS814" s="47"/>
      <c r="HVT814" s="47"/>
      <c r="HVU814" s="47"/>
      <c r="HVV814" s="47"/>
      <c r="HVW814" s="47"/>
      <c r="HVX814" s="47"/>
      <c r="HVY814" s="47"/>
      <c r="HVZ814" s="47"/>
      <c r="HWA814" s="47"/>
      <c r="HWB814" s="47"/>
      <c r="HWC814" s="47"/>
      <c r="HWD814" s="47"/>
      <c r="HWE814" s="47"/>
      <c r="HWF814" s="47"/>
      <c r="HWG814" s="47"/>
      <c r="HWH814" s="47"/>
      <c r="HWI814" s="47"/>
      <c r="HWJ814" s="47"/>
      <c r="HWK814" s="47"/>
      <c r="HWL814" s="47"/>
      <c r="HWM814" s="47"/>
      <c r="HWN814" s="47"/>
      <c r="HWO814" s="47"/>
      <c r="HWP814" s="47"/>
      <c r="HWQ814" s="47"/>
      <c r="HWR814" s="47"/>
      <c r="HWS814" s="47"/>
      <c r="HWT814" s="47"/>
      <c r="HWU814" s="47"/>
      <c r="HWV814" s="47"/>
      <c r="HWW814" s="47"/>
      <c r="HWX814" s="47"/>
      <c r="HWY814" s="47"/>
      <c r="HWZ814" s="47"/>
      <c r="HXA814" s="47"/>
      <c r="HXB814" s="47"/>
      <c r="HXC814" s="47"/>
      <c r="HXD814" s="47"/>
      <c r="HXE814" s="47"/>
      <c r="HXF814" s="47"/>
      <c r="HXG814" s="47"/>
      <c r="HXH814" s="47"/>
      <c r="HXI814" s="47"/>
      <c r="HXJ814" s="47"/>
      <c r="HXK814" s="47"/>
      <c r="HXL814" s="47"/>
      <c r="HXM814" s="47"/>
      <c r="HXN814" s="47"/>
      <c r="HXO814" s="47"/>
      <c r="HXP814" s="47"/>
      <c r="HXQ814" s="47"/>
      <c r="HXR814" s="47"/>
      <c r="HXS814" s="47"/>
      <c r="HXT814" s="47"/>
      <c r="HXU814" s="47"/>
      <c r="HXV814" s="47"/>
      <c r="HXW814" s="47"/>
      <c r="HXX814" s="47"/>
      <c r="HXY814" s="47"/>
      <c r="HXZ814" s="47"/>
      <c r="HYA814" s="47"/>
      <c r="HYB814" s="47"/>
      <c r="HYC814" s="47"/>
      <c r="HYD814" s="47"/>
      <c r="HYE814" s="47"/>
      <c r="HYF814" s="47"/>
      <c r="HYG814" s="47"/>
      <c r="HYH814" s="47"/>
      <c r="HYI814" s="47"/>
      <c r="HYJ814" s="47"/>
      <c r="HYK814" s="47"/>
      <c r="HYL814" s="47"/>
      <c r="HYM814" s="47"/>
      <c r="HYN814" s="47"/>
      <c r="HYO814" s="47"/>
      <c r="HYP814" s="47"/>
      <c r="HYQ814" s="47"/>
      <c r="HYR814" s="47"/>
      <c r="HYS814" s="47"/>
      <c r="HYT814" s="47"/>
      <c r="HYU814" s="47"/>
      <c r="HYV814" s="47"/>
      <c r="HYW814" s="47"/>
      <c r="HYX814" s="47"/>
      <c r="HYY814" s="47"/>
      <c r="HYZ814" s="47"/>
      <c r="HZA814" s="47"/>
      <c r="HZB814" s="47"/>
      <c r="HZC814" s="47"/>
      <c r="HZD814" s="47"/>
      <c r="HZE814" s="47"/>
      <c r="HZF814" s="47"/>
      <c r="HZG814" s="47"/>
      <c r="HZH814" s="47"/>
      <c r="HZI814" s="47"/>
      <c r="HZJ814" s="47"/>
      <c r="HZK814" s="47"/>
      <c r="HZL814" s="47"/>
      <c r="HZM814" s="47"/>
      <c r="HZN814" s="47"/>
      <c r="HZO814" s="47"/>
      <c r="HZP814" s="47"/>
      <c r="HZQ814" s="47"/>
      <c r="HZR814" s="47"/>
      <c r="HZS814" s="47"/>
      <c r="HZT814" s="47"/>
      <c r="HZU814" s="47"/>
      <c r="HZV814" s="47"/>
      <c r="HZW814" s="47"/>
      <c r="HZX814" s="47"/>
      <c r="HZY814" s="47"/>
      <c r="HZZ814" s="47"/>
      <c r="IAA814" s="47"/>
      <c r="IAB814" s="47"/>
      <c r="IAC814" s="47"/>
      <c r="IAD814" s="47"/>
      <c r="IAE814" s="47"/>
      <c r="IAF814" s="47"/>
      <c r="IAG814" s="47"/>
      <c r="IAH814" s="47"/>
      <c r="IAI814" s="47"/>
      <c r="IAJ814" s="47"/>
      <c r="IAK814" s="47"/>
      <c r="IAL814" s="47"/>
      <c r="IAM814" s="47"/>
      <c r="IAN814" s="47"/>
      <c r="IAO814" s="47"/>
      <c r="IAP814" s="47"/>
      <c r="IAQ814" s="47"/>
      <c r="IAR814" s="47"/>
      <c r="IAS814" s="47"/>
      <c r="IAT814" s="47"/>
      <c r="IAU814" s="47"/>
      <c r="IAV814" s="47"/>
      <c r="IAW814" s="47"/>
      <c r="IAX814" s="47"/>
      <c r="IAY814" s="47"/>
      <c r="IAZ814" s="47"/>
      <c r="IBA814" s="47"/>
      <c r="IBB814" s="47"/>
      <c r="IBC814" s="47"/>
      <c r="IBD814" s="47"/>
      <c r="IBE814" s="47"/>
      <c r="IBF814" s="47"/>
      <c r="IBG814" s="47"/>
      <c r="IBH814" s="47"/>
      <c r="IBI814" s="47"/>
      <c r="IBJ814" s="47"/>
      <c r="IBK814" s="47"/>
      <c r="IBL814" s="47"/>
      <c r="IBM814" s="47"/>
      <c r="IBN814" s="47"/>
      <c r="IBO814" s="47"/>
      <c r="IBP814" s="47"/>
      <c r="IBQ814" s="47"/>
      <c r="IBR814" s="47"/>
      <c r="IBS814" s="47"/>
      <c r="IBT814" s="47"/>
      <c r="IBU814" s="47"/>
      <c r="IBV814" s="47"/>
      <c r="IBW814" s="47"/>
      <c r="IBX814" s="47"/>
      <c r="IBY814" s="47"/>
      <c r="IBZ814" s="47"/>
      <c r="ICA814" s="47"/>
      <c r="ICB814" s="47"/>
      <c r="ICC814" s="47"/>
      <c r="ICD814" s="47"/>
      <c r="ICE814" s="47"/>
      <c r="ICF814" s="47"/>
      <c r="ICG814" s="47"/>
      <c r="ICH814" s="47"/>
      <c r="ICI814" s="47"/>
      <c r="ICJ814" s="47"/>
      <c r="ICK814" s="47"/>
      <c r="ICL814" s="47"/>
      <c r="ICM814" s="47"/>
      <c r="ICN814" s="47"/>
      <c r="ICO814" s="47"/>
      <c r="ICP814" s="47"/>
      <c r="ICQ814" s="47"/>
      <c r="ICR814" s="47"/>
      <c r="ICS814" s="47"/>
      <c r="ICT814" s="47"/>
      <c r="ICU814" s="47"/>
      <c r="ICV814" s="47"/>
      <c r="ICW814" s="47"/>
      <c r="ICX814" s="47"/>
      <c r="ICY814" s="47"/>
      <c r="ICZ814" s="47"/>
      <c r="IDA814" s="47"/>
      <c r="IDB814" s="47"/>
      <c r="IDC814" s="47"/>
      <c r="IDD814" s="47"/>
      <c r="IDE814" s="47"/>
      <c r="IDF814" s="47"/>
      <c r="IDG814" s="47"/>
      <c r="IDH814" s="47"/>
      <c r="IDI814" s="47"/>
      <c r="IDJ814" s="47"/>
      <c r="IDK814" s="47"/>
      <c r="IDL814" s="47"/>
      <c r="IDM814" s="47"/>
      <c r="IDN814" s="47"/>
      <c r="IDO814" s="47"/>
      <c r="IDP814" s="47"/>
      <c r="IDQ814" s="47"/>
      <c r="IDR814" s="47"/>
      <c r="IDS814" s="47"/>
      <c r="IDT814" s="47"/>
      <c r="IDU814" s="47"/>
      <c r="IDV814" s="47"/>
      <c r="IDW814" s="47"/>
      <c r="IDX814" s="47"/>
      <c r="IDY814" s="47"/>
      <c r="IDZ814" s="47"/>
      <c r="IEA814" s="47"/>
      <c r="IEB814" s="47"/>
      <c r="IEC814" s="47"/>
      <c r="IED814" s="47"/>
      <c r="IEE814" s="47"/>
      <c r="IEF814" s="47"/>
      <c r="IEG814" s="47"/>
      <c r="IEH814" s="47"/>
      <c r="IEI814" s="47"/>
      <c r="IEJ814" s="47"/>
      <c r="IEK814" s="47"/>
      <c r="IEL814" s="47"/>
      <c r="IEM814" s="47"/>
      <c r="IEN814" s="47"/>
      <c r="IEO814" s="47"/>
      <c r="IEP814" s="47"/>
      <c r="IEQ814" s="47"/>
      <c r="IER814" s="47"/>
      <c r="IES814" s="47"/>
      <c r="IET814" s="47"/>
      <c r="IEU814" s="47"/>
      <c r="IEV814" s="47"/>
      <c r="IEW814" s="47"/>
      <c r="IEX814" s="47"/>
      <c r="IEY814" s="47"/>
      <c r="IEZ814" s="47"/>
      <c r="IFA814" s="47"/>
      <c r="IFB814" s="47"/>
      <c r="IFC814" s="47"/>
      <c r="IFD814" s="47"/>
      <c r="IFE814" s="47"/>
      <c r="IFF814" s="47"/>
      <c r="IFG814" s="47"/>
      <c r="IFH814" s="47"/>
      <c r="IFI814" s="47"/>
      <c r="IFJ814" s="47"/>
      <c r="IFK814" s="47"/>
      <c r="IFL814" s="47"/>
      <c r="IFM814" s="47"/>
      <c r="IFN814" s="47"/>
      <c r="IFO814" s="47"/>
      <c r="IFP814" s="47"/>
      <c r="IFQ814" s="47"/>
      <c r="IFR814" s="47"/>
      <c r="IFS814" s="47"/>
      <c r="IFT814" s="47"/>
      <c r="IFU814" s="47"/>
      <c r="IFV814" s="47"/>
      <c r="IFW814" s="47"/>
      <c r="IFX814" s="47"/>
      <c r="IFY814" s="47"/>
      <c r="IFZ814" s="47"/>
      <c r="IGA814" s="47"/>
      <c r="IGB814" s="47"/>
      <c r="IGC814" s="47"/>
      <c r="IGD814" s="47"/>
      <c r="IGE814" s="47"/>
      <c r="IGF814" s="47"/>
      <c r="IGG814" s="47"/>
      <c r="IGH814" s="47"/>
      <c r="IGI814" s="47"/>
      <c r="IGJ814" s="47"/>
      <c r="IGK814" s="47"/>
      <c r="IGL814" s="47"/>
      <c r="IGM814" s="47"/>
      <c r="IGN814" s="47"/>
      <c r="IGO814" s="47"/>
      <c r="IGP814" s="47"/>
      <c r="IGQ814" s="47"/>
      <c r="IGR814" s="47"/>
      <c r="IGS814" s="47"/>
      <c r="IGT814" s="47"/>
      <c r="IGU814" s="47"/>
      <c r="IGV814" s="47"/>
      <c r="IGW814" s="47"/>
      <c r="IGX814" s="47"/>
      <c r="IGY814" s="47"/>
      <c r="IGZ814" s="47"/>
      <c r="IHA814" s="47"/>
      <c r="IHB814" s="47"/>
      <c r="IHC814" s="47"/>
      <c r="IHD814" s="47"/>
      <c r="IHE814" s="47"/>
      <c r="IHF814" s="47"/>
      <c r="IHG814" s="47"/>
      <c r="IHH814" s="47"/>
      <c r="IHI814" s="47"/>
      <c r="IHJ814" s="47"/>
      <c r="IHK814" s="47"/>
      <c r="IHL814" s="47"/>
      <c r="IHM814" s="47"/>
      <c r="IHN814" s="47"/>
      <c r="IHO814" s="47"/>
      <c r="IHP814" s="47"/>
      <c r="IHQ814" s="47"/>
      <c r="IHR814" s="47"/>
      <c r="IHS814" s="47"/>
      <c r="IHT814" s="47"/>
      <c r="IHU814" s="47"/>
      <c r="IHV814" s="47"/>
      <c r="IHW814" s="47"/>
      <c r="IHX814" s="47"/>
      <c r="IHY814" s="47"/>
      <c r="IHZ814" s="47"/>
      <c r="IIA814" s="47"/>
      <c r="IIB814" s="47"/>
      <c r="IIC814" s="47"/>
      <c r="IID814" s="47"/>
      <c r="IIE814" s="47"/>
      <c r="IIF814" s="47"/>
      <c r="IIG814" s="47"/>
      <c r="IIH814" s="47"/>
      <c r="III814" s="47"/>
      <c r="IIJ814" s="47"/>
      <c r="IIK814" s="47"/>
      <c r="IIL814" s="47"/>
      <c r="IIM814" s="47"/>
      <c r="IIN814" s="47"/>
      <c r="IIO814" s="47"/>
      <c r="IIP814" s="47"/>
      <c r="IIQ814" s="47"/>
      <c r="IIR814" s="47"/>
      <c r="IIS814" s="47"/>
      <c r="IIT814" s="47"/>
      <c r="IIU814" s="47"/>
      <c r="IIV814" s="47"/>
      <c r="IIW814" s="47"/>
      <c r="IIX814" s="47"/>
      <c r="IIY814" s="47"/>
      <c r="IIZ814" s="47"/>
      <c r="IJA814" s="47"/>
      <c r="IJB814" s="47"/>
      <c r="IJC814" s="47"/>
      <c r="IJD814" s="47"/>
      <c r="IJE814" s="47"/>
      <c r="IJF814" s="47"/>
      <c r="IJG814" s="47"/>
      <c r="IJH814" s="47"/>
      <c r="IJI814" s="47"/>
      <c r="IJJ814" s="47"/>
      <c r="IJK814" s="47"/>
      <c r="IJL814" s="47"/>
      <c r="IJM814" s="47"/>
      <c r="IJN814" s="47"/>
      <c r="IJO814" s="47"/>
      <c r="IJP814" s="47"/>
      <c r="IJQ814" s="47"/>
      <c r="IJR814" s="47"/>
      <c r="IJS814" s="47"/>
      <c r="IJT814" s="47"/>
      <c r="IJU814" s="47"/>
      <c r="IJV814" s="47"/>
      <c r="IJW814" s="47"/>
      <c r="IJX814" s="47"/>
      <c r="IJY814" s="47"/>
      <c r="IJZ814" s="47"/>
      <c r="IKA814" s="47"/>
      <c r="IKB814" s="47"/>
      <c r="IKC814" s="47"/>
      <c r="IKD814" s="47"/>
      <c r="IKE814" s="47"/>
      <c r="IKF814" s="47"/>
      <c r="IKG814" s="47"/>
      <c r="IKH814" s="47"/>
      <c r="IKI814" s="47"/>
      <c r="IKJ814" s="47"/>
      <c r="IKK814" s="47"/>
      <c r="IKL814" s="47"/>
      <c r="IKM814" s="47"/>
      <c r="IKN814" s="47"/>
      <c r="IKO814" s="47"/>
      <c r="IKP814" s="47"/>
      <c r="IKQ814" s="47"/>
      <c r="IKR814" s="47"/>
      <c r="IKS814" s="47"/>
      <c r="IKT814" s="47"/>
      <c r="IKU814" s="47"/>
      <c r="IKV814" s="47"/>
      <c r="IKW814" s="47"/>
      <c r="IKX814" s="47"/>
      <c r="IKY814" s="47"/>
      <c r="IKZ814" s="47"/>
      <c r="ILA814" s="47"/>
      <c r="ILB814" s="47"/>
      <c r="ILC814" s="47"/>
      <c r="ILD814" s="47"/>
      <c r="ILE814" s="47"/>
      <c r="ILF814" s="47"/>
      <c r="ILG814" s="47"/>
      <c r="ILH814" s="47"/>
      <c r="ILI814" s="47"/>
      <c r="ILJ814" s="47"/>
      <c r="ILK814" s="47"/>
      <c r="ILL814" s="47"/>
      <c r="ILM814" s="47"/>
      <c r="ILN814" s="47"/>
      <c r="ILO814" s="47"/>
      <c r="ILP814" s="47"/>
      <c r="ILQ814" s="47"/>
      <c r="ILR814" s="47"/>
      <c r="ILS814" s="47"/>
      <c r="ILT814" s="47"/>
      <c r="ILU814" s="47"/>
      <c r="ILV814" s="47"/>
      <c r="ILW814" s="47"/>
      <c r="ILX814" s="47"/>
      <c r="ILY814" s="47"/>
      <c r="ILZ814" s="47"/>
      <c r="IMA814" s="47"/>
      <c r="IMB814" s="47"/>
      <c r="IMC814" s="47"/>
      <c r="IMD814" s="47"/>
      <c r="IME814" s="47"/>
      <c r="IMF814" s="47"/>
      <c r="IMG814" s="47"/>
      <c r="IMH814" s="47"/>
      <c r="IMI814" s="47"/>
      <c r="IMJ814" s="47"/>
      <c r="IMK814" s="47"/>
      <c r="IML814" s="47"/>
      <c r="IMM814" s="47"/>
      <c r="IMN814" s="47"/>
      <c r="IMO814" s="47"/>
      <c r="IMP814" s="47"/>
      <c r="IMQ814" s="47"/>
      <c r="IMR814" s="47"/>
      <c r="IMS814" s="47"/>
      <c r="IMT814" s="47"/>
      <c r="IMU814" s="47"/>
      <c r="IMV814" s="47"/>
      <c r="IMW814" s="47"/>
      <c r="IMX814" s="47"/>
      <c r="IMY814" s="47"/>
      <c r="IMZ814" s="47"/>
      <c r="INA814" s="47"/>
      <c r="INB814" s="47"/>
      <c r="INC814" s="47"/>
      <c r="IND814" s="47"/>
      <c r="INE814" s="47"/>
      <c r="INF814" s="47"/>
      <c r="ING814" s="47"/>
      <c r="INH814" s="47"/>
      <c r="INI814" s="47"/>
      <c r="INJ814" s="47"/>
      <c r="INK814" s="47"/>
      <c r="INL814" s="47"/>
      <c r="INM814" s="47"/>
      <c r="INN814" s="47"/>
      <c r="INO814" s="47"/>
      <c r="INP814" s="47"/>
      <c r="INQ814" s="47"/>
      <c r="INR814" s="47"/>
      <c r="INS814" s="47"/>
      <c r="INT814" s="47"/>
      <c r="INU814" s="47"/>
      <c r="INV814" s="47"/>
      <c r="INW814" s="47"/>
      <c r="INX814" s="47"/>
      <c r="INY814" s="47"/>
      <c r="INZ814" s="47"/>
      <c r="IOA814" s="47"/>
      <c r="IOB814" s="47"/>
      <c r="IOC814" s="47"/>
      <c r="IOD814" s="47"/>
      <c r="IOE814" s="47"/>
      <c r="IOF814" s="47"/>
      <c r="IOG814" s="47"/>
      <c r="IOH814" s="47"/>
      <c r="IOI814" s="47"/>
      <c r="IOJ814" s="47"/>
      <c r="IOK814" s="47"/>
      <c r="IOL814" s="47"/>
      <c r="IOM814" s="47"/>
      <c r="ION814" s="47"/>
      <c r="IOO814" s="47"/>
      <c r="IOP814" s="47"/>
      <c r="IOQ814" s="47"/>
      <c r="IOR814" s="47"/>
      <c r="IOS814" s="47"/>
      <c r="IOT814" s="47"/>
      <c r="IOU814" s="47"/>
      <c r="IOV814" s="47"/>
      <c r="IOW814" s="47"/>
      <c r="IOX814" s="47"/>
      <c r="IOY814" s="47"/>
      <c r="IOZ814" s="47"/>
      <c r="IPA814" s="47"/>
      <c r="IPB814" s="47"/>
      <c r="IPC814" s="47"/>
      <c r="IPD814" s="47"/>
      <c r="IPE814" s="47"/>
      <c r="IPF814" s="47"/>
      <c r="IPG814" s="47"/>
      <c r="IPH814" s="47"/>
      <c r="IPI814" s="47"/>
      <c r="IPJ814" s="47"/>
      <c r="IPK814" s="47"/>
      <c r="IPL814" s="47"/>
      <c r="IPM814" s="47"/>
      <c r="IPN814" s="47"/>
      <c r="IPO814" s="47"/>
      <c r="IPP814" s="47"/>
      <c r="IPQ814" s="47"/>
      <c r="IPR814" s="47"/>
      <c r="IPS814" s="47"/>
      <c r="IPT814" s="47"/>
      <c r="IPU814" s="47"/>
      <c r="IPV814" s="47"/>
      <c r="IPW814" s="47"/>
      <c r="IPX814" s="47"/>
      <c r="IPY814" s="47"/>
      <c r="IPZ814" s="47"/>
      <c r="IQA814" s="47"/>
      <c r="IQB814" s="47"/>
      <c r="IQC814" s="47"/>
      <c r="IQD814" s="47"/>
      <c r="IQE814" s="47"/>
      <c r="IQF814" s="47"/>
      <c r="IQG814" s="47"/>
      <c r="IQH814" s="47"/>
      <c r="IQI814" s="47"/>
      <c r="IQJ814" s="47"/>
      <c r="IQK814" s="47"/>
      <c r="IQL814" s="47"/>
      <c r="IQM814" s="47"/>
      <c r="IQN814" s="47"/>
      <c r="IQO814" s="47"/>
      <c r="IQP814" s="47"/>
      <c r="IQQ814" s="47"/>
      <c r="IQR814" s="47"/>
      <c r="IQS814" s="47"/>
      <c r="IQT814" s="47"/>
      <c r="IQU814" s="47"/>
      <c r="IQV814" s="47"/>
      <c r="IQW814" s="47"/>
      <c r="IQX814" s="47"/>
      <c r="IQY814" s="47"/>
      <c r="IQZ814" s="47"/>
      <c r="IRA814" s="47"/>
      <c r="IRB814" s="47"/>
      <c r="IRC814" s="47"/>
      <c r="IRD814" s="47"/>
      <c r="IRE814" s="47"/>
      <c r="IRF814" s="47"/>
      <c r="IRG814" s="47"/>
      <c r="IRH814" s="47"/>
      <c r="IRI814" s="47"/>
      <c r="IRJ814" s="47"/>
      <c r="IRK814" s="47"/>
      <c r="IRL814" s="47"/>
      <c r="IRM814" s="47"/>
      <c r="IRN814" s="47"/>
      <c r="IRO814" s="47"/>
      <c r="IRP814" s="47"/>
      <c r="IRQ814" s="47"/>
      <c r="IRR814" s="47"/>
      <c r="IRS814" s="47"/>
      <c r="IRT814" s="47"/>
      <c r="IRU814" s="47"/>
      <c r="IRV814" s="47"/>
      <c r="IRW814" s="47"/>
      <c r="IRX814" s="47"/>
      <c r="IRY814" s="47"/>
      <c r="IRZ814" s="47"/>
      <c r="ISA814" s="47"/>
      <c r="ISB814" s="47"/>
      <c r="ISC814" s="47"/>
      <c r="ISD814" s="47"/>
      <c r="ISE814" s="47"/>
      <c r="ISF814" s="47"/>
      <c r="ISG814" s="47"/>
      <c r="ISH814" s="47"/>
      <c r="ISI814" s="47"/>
      <c r="ISJ814" s="47"/>
      <c r="ISK814" s="47"/>
      <c r="ISL814" s="47"/>
      <c r="ISM814" s="47"/>
      <c r="ISN814" s="47"/>
      <c r="ISO814" s="47"/>
      <c r="ISP814" s="47"/>
      <c r="ISQ814" s="47"/>
      <c r="ISR814" s="47"/>
      <c r="ISS814" s="47"/>
      <c r="IST814" s="47"/>
      <c r="ISU814" s="47"/>
      <c r="ISV814" s="47"/>
      <c r="ISW814" s="47"/>
      <c r="ISX814" s="47"/>
      <c r="ISY814" s="47"/>
      <c r="ISZ814" s="47"/>
      <c r="ITA814" s="47"/>
      <c r="ITB814" s="47"/>
      <c r="ITC814" s="47"/>
      <c r="ITD814" s="47"/>
      <c r="ITE814" s="47"/>
      <c r="ITF814" s="47"/>
      <c r="ITG814" s="47"/>
      <c r="ITH814" s="47"/>
      <c r="ITI814" s="47"/>
      <c r="ITJ814" s="47"/>
      <c r="ITK814" s="47"/>
      <c r="ITL814" s="47"/>
      <c r="ITM814" s="47"/>
      <c r="ITN814" s="47"/>
      <c r="ITO814" s="47"/>
      <c r="ITP814" s="47"/>
      <c r="ITQ814" s="47"/>
      <c r="ITR814" s="47"/>
      <c r="ITS814" s="47"/>
      <c r="ITT814" s="47"/>
      <c r="ITU814" s="47"/>
      <c r="ITV814" s="47"/>
      <c r="ITW814" s="47"/>
      <c r="ITX814" s="47"/>
      <c r="ITY814" s="47"/>
      <c r="ITZ814" s="47"/>
      <c r="IUA814" s="47"/>
      <c r="IUB814" s="47"/>
      <c r="IUC814" s="47"/>
      <c r="IUD814" s="47"/>
      <c r="IUE814" s="47"/>
      <c r="IUF814" s="47"/>
      <c r="IUG814" s="47"/>
      <c r="IUH814" s="47"/>
      <c r="IUI814" s="47"/>
      <c r="IUJ814" s="47"/>
      <c r="IUK814" s="47"/>
      <c r="IUL814" s="47"/>
      <c r="IUM814" s="47"/>
      <c r="IUN814" s="47"/>
      <c r="IUO814" s="47"/>
      <c r="IUP814" s="47"/>
      <c r="IUQ814" s="47"/>
      <c r="IUR814" s="47"/>
      <c r="IUS814" s="47"/>
      <c r="IUT814" s="47"/>
      <c r="IUU814" s="47"/>
      <c r="IUV814" s="47"/>
      <c r="IUW814" s="47"/>
      <c r="IUX814" s="47"/>
      <c r="IUY814" s="47"/>
      <c r="IUZ814" s="47"/>
      <c r="IVA814" s="47"/>
      <c r="IVB814" s="47"/>
      <c r="IVC814" s="47"/>
      <c r="IVD814" s="47"/>
      <c r="IVE814" s="47"/>
      <c r="IVF814" s="47"/>
      <c r="IVG814" s="47"/>
      <c r="IVH814" s="47"/>
      <c r="IVI814" s="47"/>
      <c r="IVJ814" s="47"/>
      <c r="IVK814" s="47"/>
      <c r="IVL814" s="47"/>
      <c r="IVM814" s="47"/>
      <c r="IVN814" s="47"/>
      <c r="IVO814" s="47"/>
      <c r="IVP814" s="47"/>
      <c r="IVQ814" s="47"/>
      <c r="IVR814" s="47"/>
      <c r="IVS814" s="47"/>
      <c r="IVT814" s="47"/>
      <c r="IVU814" s="47"/>
      <c r="IVV814" s="47"/>
      <c r="IVW814" s="47"/>
      <c r="IVX814" s="47"/>
      <c r="IVY814" s="47"/>
      <c r="IVZ814" s="47"/>
      <c r="IWA814" s="47"/>
      <c r="IWB814" s="47"/>
      <c r="IWC814" s="47"/>
      <c r="IWD814" s="47"/>
      <c r="IWE814" s="47"/>
      <c r="IWF814" s="47"/>
      <c r="IWG814" s="47"/>
      <c r="IWH814" s="47"/>
      <c r="IWI814" s="47"/>
      <c r="IWJ814" s="47"/>
      <c r="IWK814" s="47"/>
      <c r="IWL814" s="47"/>
      <c r="IWM814" s="47"/>
      <c r="IWN814" s="47"/>
      <c r="IWO814" s="47"/>
      <c r="IWP814" s="47"/>
      <c r="IWQ814" s="47"/>
      <c r="IWR814" s="47"/>
      <c r="IWS814" s="47"/>
      <c r="IWT814" s="47"/>
      <c r="IWU814" s="47"/>
      <c r="IWV814" s="47"/>
      <c r="IWW814" s="47"/>
      <c r="IWX814" s="47"/>
      <c r="IWY814" s="47"/>
      <c r="IWZ814" s="47"/>
      <c r="IXA814" s="47"/>
      <c r="IXB814" s="47"/>
      <c r="IXC814" s="47"/>
      <c r="IXD814" s="47"/>
      <c r="IXE814" s="47"/>
      <c r="IXF814" s="47"/>
      <c r="IXG814" s="47"/>
      <c r="IXH814" s="47"/>
      <c r="IXI814" s="47"/>
      <c r="IXJ814" s="47"/>
      <c r="IXK814" s="47"/>
      <c r="IXL814" s="47"/>
      <c r="IXM814" s="47"/>
      <c r="IXN814" s="47"/>
      <c r="IXO814" s="47"/>
      <c r="IXP814" s="47"/>
      <c r="IXQ814" s="47"/>
      <c r="IXR814" s="47"/>
      <c r="IXS814" s="47"/>
      <c r="IXT814" s="47"/>
      <c r="IXU814" s="47"/>
      <c r="IXV814" s="47"/>
      <c r="IXW814" s="47"/>
      <c r="IXX814" s="47"/>
      <c r="IXY814" s="47"/>
      <c r="IXZ814" s="47"/>
      <c r="IYA814" s="47"/>
      <c r="IYB814" s="47"/>
      <c r="IYC814" s="47"/>
      <c r="IYD814" s="47"/>
      <c r="IYE814" s="47"/>
      <c r="IYF814" s="47"/>
      <c r="IYG814" s="47"/>
      <c r="IYH814" s="47"/>
      <c r="IYI814" s="47"/>
      <c r="IYJ814" s="47"/>
      <c r="IYK814" s="47"/>
      <c r="IYL814" s="47"/>
      <c r="IYM814" s="47"/>
      <c r="IYN814" s="47"/>
      <c r="IYO814" s="47"/>
      <c r="IYP814" s="47"/>
      <c r="IYQ814" s="47"/>
      <c r="IYR814" s="47"/>
      <c r="IYS814" s="47"/>
      <c r="IYT814" s="47"/>
      <c r="IYU814" s="47"/>
      <c r="IYV814" s="47"/>
      <c r="IYW814" s="47"/>
      <c r="IYX814" s="47"/>
      <c r="IYY814" s="47"/>
      <c r="IYZ814" s="47"/>
      <c r="IZA814" s="47"/>
      <c r="IZB814" s="47"/>
      <c r="IZC814" s="47"/>
      <c r="IZD814" s="47"/>
      <c r="IZE814" s="47"/>
      <c r="IZF814" s="47"/>
      <c r="IZG814" s="47"/>
      <c r="IZH814" s="47"/>
      <c r="IZI814" s="47"/>
      <c r="IZJ814" s="47"/>
      <c r="IZK814" s="47"/>
      <c r="IZL814" s="47"/>
      <c r="IZM814" s="47"/>
      <c r="IZN814" s="47"/>
      <c r="IZO814" s="47"/>
      <c r="IZP814" s="47"/>
      <c r="IZQ814" s="47"/>
      <c r="IZR814" s="47"/>
      <c r="IZS814" s="47"/>
      <c r="IZT814" s="47"/>
      <c r="IZU814" s="47"/>
      <c r="IZV814" s="47"/>
      <c r="IZW814" s="47"/>
      <c r="IZX814" s="47"/>
      <c r="IZY814" s="47"/>
      <c r="IZZ814" s="47"/>
      <c r="JAA814" s="47"/>
      <c r="JAB814" s="47"/>
      <c r="JAC814" s="47"/>
      <c r="JAD814" s="47"/>
      <c r="JAE814" s="47"/>
      <c r="JAF814" s="47"/>
      <c r="JAG814" s="47"/>
      <c r="JAH814" s="47"/>
      <c r="JAI814" s="47"/>
      <c r="JAJ814" s="47"/>
      <c r="JAK814" s="47"/>
      <c r="JAL814" s="47"/>
      <c r="JAM814" s="47"/>
      <c r="JAN814" s="47"/>
      <c r="JAO814" s="47"/>
      <c r="JAP814" s="47"/>
      <c r="JAQ814" s="47"/>
      <c r="JAR814" s="47"/>
      <c r="JAS814" s="47"/>
      <c r="JAT814" s="47"/>
      <c r="JAU814" s="47"/>
      <c r="JAV814" s="47"/>
      <c r="JAW814" s="47"/>
      <c r="JAX814" s="47"/>
      <c r="JAY814" s="47"/>
      <c r="JAZ814" s="47"/>
      <c r="JBA814" s="47"/>
      <c r="JBB814" s="47"/>
      <c r="JBC814" s="47"/>
      <c r="JBD814" s="47"/>
      <c r="JBE814" s="47"/>
      <c r="JBF814" s="47"/>
      <c r="JBG814" s="47"/>
      <c r="JBH814" s="47"/>
      <c r="JBI814" s="47"/>
      <c r="JBJ814" s="47"/>
      <c r="JBK814" s="47"/>
      <c r="JBL814" s="47"/>
      <c r="JBM814" s="47"/>
      <c r="JBN814" s="47"/>
      <c r="JBO814" s="47"/>
      <c r="JBP814" s="47"/>
      <c r="JBQ814" s="47"/>
      <c r="JBR814" s="47"/>
      <c r="JBS814" s="47"/>
      <c r="JBT814" s="47"/>
      <c r="JBU814" s="47"/>
      <c r="JBV814" s="47"/>
      <c r="JBW814" s="47"/>
      <c r="JBX814" s="47"/>
      <c r="JBY814" s="47"/>
      <c r="JBZ814" s="47"/>
      <c r="JCA814" s="47"/>
      <c r="JCB814" s="47"/>
      <c r="JCC814" s="47"/>
      <c r="JCD814" s="47"/>
      <c r="JCE814" s="47"/>
      <c r="JCF814" s="47"/>
      <c r="JCG814" s="47"/>
      <c r="JCH814" s="47"/>
      <c r="JCI814" s="47"/>
      <c r="JCJ814" s="47"/>
      <c r="JCK814" s="47"/>
      <c r="JCL814" s="47"/>
      <c r="JCM814" s="47"/>
      <c r="JCN814" s="47"/>
      <c r="JCO814" s="47"/>
      <c r="JCP814" s="47"/>
      <c r="JCQ814" s="47"/>
      <c r="JCR814" s="47"/>
      <c r="JCS814" s="47"/>
      <c r="JCT814" s="47"/>
      <c r="JCU814" s="47"/>
      <c r="JCV814" s="47"/>
      <c r="JCW814" s="47"/>
      <c r="JCX814" s="47"/>
      <c r="JCY814" s="47"/>
      <c r="JCZ814" s="47"/>
      <c r="JDA814" s="47"/>
      <c r="JDB814" s="47"/>
      <c r="JDC814" s="47"/>
      <c r="JDD814" s="47"/>
      <c r="JDE814" s="47"/>
      <c r="JDF814" s="47"/>
      <c r="JDG814" s="47"/>
      <c r="JDH814" s="47"/>
      <c r="JDI814" s="47"/>
      <c r="JDJ814" s="47"/>
      <c r="JDK814" s="47"/>
      <c r="JDL814" s="47"/>
      <c r="JDM814" s="47"/>
      <c r="JDN814" s="47"/>
      <c r="JDO814" s="47"/>
      <c r="JDP814" s="47"/>
      <c r="JDQ814" s="47"/>
      <c r="JDR814" s="47"/>
      <c r="JDS814" s="47"/>
      <c r="JDT814" s="47"/>
      <c r="JDU814" s="47"/>
      <c r="JDV814" s="47"/>
      <c r="JDW814" s="47"/>
      <c r="JDX814" s="47"/>
      <c r="JDY814" s="47"/>
      <c r="JDZ814" s="47"/>
      <c r="JEA814" s="47"/>
      <c r="JEB814" s="47"/>
      <c r="JEC814" s="47"/>
      <c r="JED814" s="47"/>
      <c r="JEE814" s="47"/>
      <c r="JEF814" s="47"/>
      <c r="JEG814" s="47"/>
      <c r="JEH814" s="47"/>
      <c r="JEI814" s="47"/>
      <c r="JEJ814" s="47"/>
      <c r="JEK814" s="47"/>
      <c r="JEL814" s="47"/>
      <c r="JEM814" s="47"/>
      <c r="JEN814" s="47"/>
      <c r="JEO814" s="47"/>
      <c r="JEP814" s="47"/>
      <c r="JEQ814" s="47"/>
      <c r="JER814" s="47"/>
      <c r="JES814" s="47"/>
      <c r="JET814" s="47"/>
      <c r="JEU814" s="47"/>
      <c r="JEV814" s="47"/>
      <c r="JEW814" s="47"/>
      <c r="JEX814" s="47"/>
      <c r="JEY814" s="47"/>
      <c r="JEZ814" s="47"/>
      <c r="JFA814" s="47"/>
      <c r="JFB814" s="47"/>
      <c r="JFC814" s="47"/>
      <c r="JFD814" s="47"/>
      <c r="JFE814" s="47"/>
      <c r="JFF814" s="47"/>
      <c r="JFG814" s="47"/>
      <c r="JFH814" s="47"/>
      <c r="JFI814" s="47"/>
      <c r="JFJ814" s="47"/>
      <c r="JFK814" s="47"/>
      <c r="JFL814" s="47"/>
      <c r="JFM814" s="47"/>
      <c r="JFN814" s="47"/>
      <c r="JFO814" s="47"/>
      <c r="JFP814" s="47"/>
      <c r="JFQ814" s="47"/>
      <c r="JFR814" s="47"/>
      <c r="JFS814" s="47"/>
      <c r="JFT814" s="47"/>
      <c r="JFU814" s="47"/>
      <c r="JFV814" s="47"/>
      <c r="JFW814" s="47"/>
      <c r="JFX814" s="47"/>
      <c r="JFY814" s="47"/>
      <c r="JFZ814" s="47"/>
      <c r="JGA814" s="47"/>
      <c r="JGB814" s="47"/>
      <c r="JGC814" s="47"/>
      <c r="JGD814" s="47"/>
      <c r="JGE814" s="47"/>
      <c r="JGF814" s="47"/>
      <c r="JGG814" s="47"/>
      <c r="JGH814" s="47"/>
      <c r="JGI814" s="47"/>
      <c r="JGJ814" s="47"/>
      <c r="JGK814" s="47"/>
      <c r="JGL814" s="47"/>
      <c r="JGM814" s="47"/>
      <c r="JGN814" s="47"/>
      <c r="JGO814" s="47"/>
      <c r="JGP814" s="47"/>
      <c r="JGQ814" s="47"/>
      <c r="JGR814" s="47"/>
      <c r="JGS814" s="47"/>
      <c r="JGT814" s="47"/>
      <c r="JGU814" s="47"/>
      <c r="JGV814" s="47"/>
      <c r="JGW814" s="47"/>
      <c r="JGX814" s="47"/>
      <c r="JGY814" s="47"/>
      <c r="JGZ814" s="47"/>
      <c r="JHA814" s="47"/>
      <c r="JHB814" s="47"/>
      <c r="JHC814" s="47"/>
      <c r="JHD814" s="47"/>
      <c r="JHE814" s="47"/>
      <c r="JHF814" s="47"/>
      <c r="JHG814" s="47"/>
      <c r="JHH814" s="47"/>
      <c r="JHI814" s="47"/>
      <c r="JHJ814" s="47"/>
      <c r="JHK814" s="47"/>
      <c r="JHL814" s="47"/>
      <c r="JHM814" s="47"/>
      <c r="JHN814" s="47"/>
      <c r="JHO814" s="47"/>
      <c r="JHP814" s="47"/>
      <c r="JHQ814" s="47"/>
      <c r="JHR814" s="47"/>
      <c r="JHS814" s="47"/>
      <c r="JHT814" s="47"/>
      <c r="JHU814" s="47"/>
      <c r="JHV814" s="47"/>
      <c r="JHW814" s="47"/>
      <c r="JHX814" s="47"/>
      <c r="JHY814" s="47"/>
      <c r="JHZ814" s="47"/>
      <c r="JIA814" s="47"/>
      <c r="JIB814" s="47"/>
      <c r="JIC814" s="47"/>
      <c r="JID814" s="47"/>
      <c r="JIE814" s="47"/>
      <c r="JIF814" s="47"/>
      <c r="JIG814" s="47"/>
      <c r="JIH814" s="47"/>
      <c r="JII814" s="47"/>
      <c r="JIJ814" s="47"/>
      <c r="JIK814" s="47"/>
      <c r="JIL814" s="47"/>
      <c r="JIM814" s="47"/>
      <c r="JIN814" s="47"/>
      <c r="JIO814" s="47"/>
      <c r="JIP814" s="47"/>
      <c r="JIQ814" s="47"/>
      <c r="JIR814" s="47"/>
      <c r="JIS814" s="47"/>
      <c r="JIT814" s="47"/>
      <c r="JIU814" s="47"/>
      <c r="JIV814" s="47"/>
      <c r="JIW814" s="47"/>
      <c r="JIX814" s="47"/>
      <c r="JIY814" s="47"/>
      <c r="JIZ814" s="47"/>
      <c r="JJA814" s="47"/>
      <c r="JJB814" s="47"/>
      <c r="JJC814" s="47"/>
      <c r="JJD814" s="47"/>
      <c r="JJE814" s="47"/>
      <c r="JJF814" s="47"/>
      <c r="JJG814" s="47"/>
      <c r="JJH814" s="47"/>
      <c r="JJI814" s="47"/>
      <c r="JJJ814" s="47"/>
      <c r="JJK814" s="47"/>
      <c r="JJL814" s="47"/>
      <c r="JJM814" s="47"/>
      <c r="JJN814" s="47"/>
      <c r="JJO814" s="47"/>
      <c r="JJP814" s="47"/>
      <c r="JJQ814" s="47"/>
      <c r="JJR814" s="47"/>
      <c r="JJS814" s="47"/>
      <c r="JJT814" s="47"/>
      <c r="JJU814" s="47"/>
      <c r="JJV814" s="47"/>
      <c r="JJW814" s="47"/>
      <c r="JJX814" s="47"/>
      <c r="JJY814" s="47"/>
      <c r="JJZ814" s="47"/>
      <c r="JKA814" s="47"/>
      <c r="JKB814" s="47"/>
      <c r="JKC814" s="47"/>
      <c r="JKD814" s="47"/>
      <c r="JKE814" s="47"/>
      <c r="JKF814" s="47"/>
      <c r="JKG814" s="47"/>
      <c r="JKH814" s="47"/>
      <c r="JKI814" s="47"/>
      <c r="JKJ814" s="47"/>
      <c r="JKK814" s="47"/>
      <c r="JKL814" s="47"/>
      <c r="JKM814" s="47"/>
      <c r="JKN814" s="47"/>
      <c r="JKO814" s="47"/>
      <c r="JKP814" s="47"/>
      <c r="JKQ814" s="47"/>
      <c r="JKR814" s="47"/>
      <c r="JKS814" s="47"/>
      <c r="JKT814" s="47"/>
      <c r="JKU814" s="47"/>
      <c r="JKV814" s="47"/>
      <c r="JKW814" s="47"/>
      <c r="JKX814" s="47"/>
      <c r="JKY814" s="47"/>
      <c r="JKZ814" s="47"/>
      <c r="JLA814" s="47"/>
      <c r="JLB814" s="47"/>
      <c r="JLC814" s="47"/>
      <c r="JLD814" s="47"/>
      <c r="JLE814" s="47"/>
      <c r="JLF814" s="47"/>
      <c r="JLG814" s="47"/>
      <c r="JLH814" s="47"/>
      <c r="JLI814" s="47"/>
      <c r="JLJ814" s="47"/>
      <c r="JLK814" s="47"/>
      <c r="JLL814" s="47"/>
      <c r="JLM814" s="47"/>
      <c r="JLN814" s="47"/>
      <c r="JLO814" s="47"/>
      <c r="JLP814" s="47"/>
      <c r="JLQ814" s="47"/>
      <c r="JLR814" s="47"/>
      <c r="JLS814" s="47"/>
      <c r="JLT814" s="47"/>
      <c r="JLU814" s="47"/>
      <c r="JLV814" s="47"/>
      <c r="JLW814" s="47"/>
      <c r="JLX814" s="47"/>
      <c r="JLY814" s="47"/>
      <c r="JLZ814" s="47"/>
      <c r="JMA814" s="47"/>
      <c r="JMB814" s="47"/>
      <c r="JMC814" s="47"/>
      <c r="JMD814" s="47"/>
      <c r="JME814" s="47"/>
      <c r="JMF814" s="47"/>
      <c r="JMG814" s="47"/>
      <c r="JMH814" s="47"/>
      <c r="JMI814" s="47"/>
      <c r="JMJ814" s="47"/>
      <c r="JMK814" s="47"/>
      <c r="JML814" s="47"/>
      <c r="JMM814" s="47"/>
      <c r="JMN814" s="47"/>
      <c r="JMO814" s="47"/>
      <c r="JMP814" s="47"/>
      <c r="JMQ814" s="47"/>
      <c r="JMR814" s="47"/>
      <c r="JMS814" s="47"/>
      <c r="JMT814" s="47"/>
      <c r="JMU814" s="47"/>
      <c r="JMV814" s="47"/>
      <c r="JMW814" s="47"/>
      <c r="JMX814" s="47"/>
      <c r="JMY814" s="47"/>
      <c r="JMZ814" s="47"/>
      <c r="JNA814" s="47"/>
      <c r="JNB814" s="47"/>
      <c r="JNC814" s="47"/>
      <c r="JND814" s="47"/>
      <c r="JNE814" s="47"/>
      <c r="JNF814" s="47"/>
      <c r="JNG814" s="47"/>
      <c r="JNH814" s="47"/>
      <c r="JNI814" s="47"/>
      <c r="JNJ814" s="47"/>
      <c r="JNK814" s="47"/>
      <c r="JNL814" s="47"/>
      <c r="JNM814" s="47"/>
      <c r="JNN814" s="47"/>
      <c r="JNO814" s="47"/>
      <c r="JNP814" s="47"/>
      <c r="JNQ814" s="47"/>
      <c r="JNR814" s="47"/>
      <c r="JNS814" s="47"/>
      <c r="JNT814" s="47"/>
      <c r="JNU814" s="47"/>
      <c r="JNV814" s="47"/>
      <c r="JNW814" s="47"/>
      <c r="JNX814" s="47"/>
      <c r="JNY814" s="47"/>
      <c r="JNZ814" s="47"/>
      <c r="JOA814" s="47"/>
      <c r="JOB814" s="47"/>
      <c r="JOC814" s="47"/>
      <c r="JOD814" s="47"/>
      <c r="JOE814" s="47"/>
      <c r="JOF814" s="47"/>
      <c r="JOG814" s="47"/>
      <c r="JOH814" s="47"/>
      <c r="JOI814" s="47"/>
      <c r="JOJ814" s="47"/>
      <c r="JOK814" s="47"/>
      <c r="JOL814" s="47"/>
      <c r="JOM814" s="47"/>
      <c r="JON814" s="47"/>
      <c r="JOO814" s="47"/>
      <c r="JOP814" s="47"/>
      <c r="JOQ814" s="47"/>
      <c r="JOR814" s="47"/>
      <c r="JOS814" s="47"/>
      <c r="JOT814" s="47"/>
      <c r="JOU814" s="47"/>
      <c r="JOV814" s="47"/>
      <c r="JOW814" s="47"/>
      <c r="JOX814" s="47"/>
      <c r="JOY814" s="47"/>
      <c r="JOZ814" s="47"/>
      <c r="JPA814" s="47"/>
      <c r="JPB814" s="47"/>
      <c r="JPC814" s="47"/>
      <c r="JPD814" s="47"/>
      <c r="JPE814" s="47"/>
      <c r="JPF814" s="47"/>
      <c r="JPG814" s="47"/>
      <c r="JPH814" s="47"/>
      <c r="JPI814" s="47"/>
      <c r="JPJ814" s="47"/>
      <c r="JPK814" s="47"/>
      <c r="JPL814" s="47"/>
      <c r="JPM814" s="47"/>
      <c r="JPN814" s="47"/>
      <c r="JPO814" s="47"/>
      <c r="JPP814" s="47"/>
      <c r="JPQ814" s="47"/>
      <c r="JPR814" s="47"/>
      <c r="JPS814" s="47"/>
      <c r="JPT814" s="47"/>
      <c r="JPU814" s="47"/>
      <c r="JPV814" s="47"/>
      <c r="JPW814" s="47"/>
      <c r="JPX814" s="47"/>
      <c r="JPY814" s="47"/>
      <c r="JPZ814" s="47"/>
      <c r="JQA814" s="47"/>
      <c r="JQB814" s="47"/>
      <c r="JQC814" s="47"/>
      <c r="JQD814" s="47"/>
      <c r="JQE814" s="47"/>
      <c r="JQF814" s="47"/>
      <c r="JQG814" s="47"/>
      <c r="JQH814" s="47"/>
      <c r="JQI814" s="47"/>
      <c r="JQJ814" s="47"/>
      <c r="JQK814" s="47"/>
      <c r="JQL814" s="47"/>
      <c r="JQM814" s="47"/>
      <c r="JQN814" s="47"/>
      <c r="JQO814" s="47"/>
      <c r="JQP814" s="47"/>
      <c r="JQQ814" s="47"/>
      <c r="JQR814" s="47"/>
      <c r="JQS814" s="47"/>
      <c r="JQT814" s="47"/>
      <c r="JQU814" s="47"/>
      <c r="JQV814" s="47"/>
      <c r="JQW814" s="47"/>
      <c r="JQX814" s="47"/>
      <c r="JQY814" s="47"/>
      <c r="JQZ814" s="47"/>
      <c r="JRA814" s="47"/>
      <c r="JRB814" s="47"/>
      <c r="JRC814" s="47"/>
      <c r="JRD814" s="47"/>
      <c r="JRE814" s="47"/>
      <c r="JRF814" s="47"/>
      <c r="JRG814" s="47"/>
      <c r="JRH814" s="47"/>
      <c r="JRI814" s="47"/>
      <c r="JRJ814" s="47"/>
      <c r="JRK814" s="47"/>
      <c r="JRL814" s="47"/>
      <c r="JRM814" s="47"/>
      <c r="JRN814" s="47"/>
      <c r="JRO814" s="47"/>
      <c r="JRP814" s="47"/>
      <c r="JRQ814" s="47"/>
      <c r="JRR814" s="47"/>
      <c r="JRS814" s="47"/>
      <c r="JRT814" s="47"/>
      <c r="JRU814" s="47"/>
      <c r="JRV814" s="47"/>
      <c r="JRW814" s="47"/>
      <c r="JRX814" s="47"/>
      <c r="JRY814" s="47"/>
      <c r="JRZ814" s="47"/>
      <c r="JSA814" s="47"/>
      <c r="JSB814" s="47"/>
      <c r="JSC814" s="47"/>
      <c r="JSD814" s="47"/>
      <c r="JSE814" s="47"/>
      <c r="JSF814" s="47"/>
      <c r="JSG814" s="47"/>
      <c r="JSH814" s="47"/>
      <c r="JSI814" s="47"/>
      <c r="JSJ814" s="47"/>
      <c r="JSK814" s="47"/>
      <c r="JSL814" s="47"/>
      <c r="JSM814" s="47"/>
      <c r="JSN814" s="47"/>
      <c r="JSO814" s="47"/>
      <c r="JSP814" s="47"/>
      <c r="JSQ814" s="47"/>
      <c r="JSR814" s="47"/>
      <c r="JSS814" s="47"/>
      <c r="JST814" s="47"/>
      <c r="JSU814" s="47"/>
      <c r="JSV814" s="47"/>
      <c r="JSW814" s="47"/>
      <c r="JSX814" s="47"/>
      <c r="JSY814" s="47"/>
      <c r="JSZ814" s="47"/>
      <c r="JTA814" s="47"/>
      <c r="JTB814" s="47"/>
      <c r="JTC814" s="47"/>
      <c r="JTD814" s="47"/>
      <c r="JTE814" s="47"/>
      <c r="JTF814" s="47"/>
      <c r="JTG814" s="47"/>
      <c r="JTH814" s="47"/>
      <c r="JTI814" s="47"/>
      <c r="JTJ814" s="47"/>
      <c r="JTK814" s="47"/>
      <c r="JTL814" s="47"/>
      <c r="JTM814" s="47"/>
      <c r="JTN814" s="47"/>
      <c r="JTO814" s="47"/>
      <c r="JTP814" s="47"/>
      <c r="JTQ814" s="47"/>
      <c r="JTR814" s="47"/>
      <c r="JTS814" s="47"/>
      <c r="JTT814" s="47"/>
      <c r="JTU814" s="47"/>
      <c r="JTV814" s="47"/>
      <c r="JTW814" s="47"/>
      <c r="JTX814" s="47"/>
      <c r="JTY814" s="47"/>
      <c r="JTZ814" s="47"/>
      <c r="JUA814" s="47"/>
      <c r="JUB814" s="47"/>
      <c r="JUC814" s="47"/>
      <c r="JUD814" s="47"/>
      <c r="JUE814" s="47"/>
      <c r="JUF814" s="47"/>
      <c r="JUG814" s="47"/>
      <c r="JUH814" s="47"/>
      <c r="JUI814" s="47"/>
      <c r="JUJ814" s="47"/>
      <c r="JUK814" s="47"/>
      <c r="JUL814" s="47"/>
      <c r="JUM814" s="47"/>
      <c r="JUN814" s="47"/>
      <c r="JUO814" s="47"/>
      <c r="JUP814" s="47"/>
      <c r="JUQ814" s="47"/>
      <c r="JUR814" s="47"/>
      <c r="JUS814" s="47"/>
      <c r="JUT814" s="47"/>
      <c r="JUU814" s="47"/>
      <c r="JUV814" s="47"/>
      <c r="JUW814" s="47"/>
      <c r="JUX814" s="47"/>
      <c r="JUY814" s="47"/>
      <c r="JUZ814" s="47"/>
      <c r="JVA814" s="47"/>
      <c r="JVB814" s="47"/>
      <c r="JVC814" s="47"/>
      <c r="JVD814" s="47"/>
      <c r="JVE814" s="47"/>
      <c r="JVF814" s="47"/>
      <c r="JVG814" s="47"/>
      <c r="JVH814" s="47"/>
      <c r="JVI814" s="47"/>
      <c r="JVJ814" s="47"/>
      <c r="JVK814" s="47"/>
      <c r="JVL814" s="47"/>
      <c r="JVM814" s="47"/>
      <c r="JVN814" s="47"/>
      <c r="JVO814" s="47"/>
      <c r="JVP814" s="47"/>
      <c r="JVQ814" s="47"/>
      <c r="JVR814" s="47"/>
      <c r="JVS814" s="47"/>
      <c r="JVT814" s="47"/>
      <c r="JVU814" s="47"/>
      <c r="JVV814" s="47"/>
      <c r="JVW814" s="47"/>
      <c r="JVX814" s="47"/>
      <c r="JVY814" s="47"/>
      <c r="JVZ814" s="47"/>
      <c r="JWA814" s="47"/>
      <c r="JWB814" s="47"/>
      <c r="JWC814" s="47"/>
      <c r="JWD814" s="47"/>
      <c r="JWE814" s="47"/>
      <c r="JWF814" s="47"/>
      <c r="JWG814" s="47"/>
      <c r="JWH814" s="47"/>
      <c r="JWI814" s="47"/>
      <c r="JWJ814" s="47"/>
      <c r="JWK814" s="47"/>
      <c r="JWL814" s="47"/>
      <c r="JWM814" s="47"/>
      <c r="JWN814" s="47"/>
      <c r="JWO814" s="47"/>
      <c r="JWP814" s="47"/>
      <c r="JWQ814" s="47"/>
      <c r="JWR814" s="47"/>
      <c r="JWS814" s="47"/>
      <c r="JWT814" s="47"/>
      <c r="JWU814" s="47"/>
      <c r="JWV814" s="47"/>
      <c r="JWW814" s="47"/>
      <c r="JWX814" s="47"/>
      <c r="JWY814" s="47"/>
      <c r="JWZ814" s="47"/>
      <c r="JXA814" s="47"/>
      <c r="JXB814" s="47"/>
      <c r="JXC814" s="47"/>
      <c r="JXD814" s="47"/>
      <c r="JXE814" s="47"/>
      <c r="JXF814" s="47"/>
      <c r="JXG814" s="47"/>
      <c r="JXH814" s="47"/>
      <c r="JXI814" s="47"/>
      <c r="JXJ814" s="47"/>
      <c r="JXK814" s="47"/>
      <c r="JXL814" s="47"/>
      <c r="JXM814" s="47"/>
      <c r="JXN814" s="47"/>
      <c r="JXO814" s="47"/>
      <c r="JXP814" s="47"/>
      <c r="JXQ814" s="47"/>
      <c r="JXR814" s="47"/>
      <c r="JXS814" s="47"/>
      <c r="JXT814" s="47"/>
      <c r="JXU814" s="47"/>
      <c r="JXV814" s="47"/>
      <c r="JXW814" s="47"/>
      <c r="JXX814" s="47"/>
      <c r="JXY814" s="47"/>
      <c r="JXZ814" s="47"/>
      <c r="JYA814" s="47"/>
      <c r="JYB814" s="47"/>
      <c r="JYC814" s="47"/>
      <c r="JYD814" s="47"/>
      <c r="JYE814" s="47"/>
      <c r="JYF814" s="47"/>
      <c r="JYG814" s="47"/>
      <c r="JYH814" s="47"/>
      <c r="JYI814" s="47"/>
      <c r="JYJ814" s="47"/>
      <c r="JYK814" s="47"/>
      <c r="JYL814" s="47"/>
      <c r="JYM814" s="47"/>
      <c r="JYN814" s="47"/>
      <c r="JYO814" s="47"/>
      <c r="JYP814" s="47"/>
      <c r="JYQ814" s="47"/>
      <c r="JYR814" s="47"/>
      <c r="JYS814" s="47"/>
      <c r="JYT814" s="47"/>
      <c r="JYU814" s="47"/>
      <c r="JYV814" s="47"/>
      <c r="JYW814" s="47"/>
      <c r="JYX814" s="47"/>
      <c r="JYY814" s="47"/>
      <c r="JYZ814" s="47"/>
      <c r="JZA814" s="47"/>
      <c r="JZB814" s="47"/>
      <c r="JZC814" s="47"/>
      <c r="JZD814" s="47"/>
      <c r="JZE814" s="47"/>
      <c r="JZF814" s="47"/>
      <c r="JZG814" s="47"/>
      <c r="JZH814" s="47"/>
      <c r="JZI814" s="47"/>
      <c r="JZJ814" s="47"/>
      <c r="JZK814" s="47"/>
      <c r="JZL814" s="47"/>
      <c r="JZM814" s="47"/>
      <c r="JZN814" s="47"/>
      <c r="JZO814" s="47"/>
      <c r="JZP814" s="47"/>
      <c r="JZQ814" s="47"/>
      <c r="JZR814" s="47"/>
      <c r="JZS814" s="47"/>
      <c r="JZT814" s="47"/>
      <c r="JZU814" s="47"/>
      <c r="JZV814" s="47"/>
      <c r="JZW814" s="47"/>
      <c r="JZX814" s="47"/>
      <c r="JZY814" s="47"/>
      <c r="JZZ814" s="47"/>
      <c r="KAA814" s="47"/>
      <c r="KAB814" s="47"/>
      <c r="KAC814" s="47"/>
      <c r="KAD814" s="47"/>
      <c r="KAE814" s="47"/>
      <c r="KAF814" s="47"/>
      <c r="KAG814" s="47"/>
      <c r="KAH814" s="47"/>
      <c r="KAI814" s="47"/>
      <c r="KAJ814" s="47"/>
      <c r="KAK814" s="47"/>
      <c r="KAL814" s="47"/>
      <c r="KAM814" s="47"/>
      <c r="KAN814" s="47"/>
      <c r="KAO814" s="47"/>
      <c r="KAP814" s="47"/>
      <c r="KAQ814" s="47"/>
      <c r="KAR814" s="47"/>
      <c r="KAS814" s="47"/>
      <c r="KAT814" s="47"/>
      <c r="KAU814" s="47"/>
      <c r="KAV814" s="47"/>
      <c r="KAW814" s="47"/>
      <c r="KAX814" s="47"/>
      <c r="KAY814" s="47"/>
      <c r="KAZ814" s="47"/>
      <c r="KBA814" s="47"/>
      <c r="KBB814" s="47"/>
      <c r="KBC814" s="47"/>
      <c r="KBD814" s="47"/>
      <c r="KBE814" s="47"/>
      <c r="KBF814" s="47"/>
      <c r="KBG814" s="47"/>
      <c r="KBH814" s="47"/>
      <c r="KBI814" s="47"/>
      <c r="KBJ814" s="47"/>
      <c r="KBK814" s="47"/>
      <c r="KBL814" s="47"/>
      <c r="KBM814" s="47"/>
      <c r="KBN814" s="47"/>
      <c r="KBO814" s="47"/>
      <c r="KBP814" s="47"/>
      <c r="KBQ814" s="47"/>
      <c r="KBR814" s="47"/>
      <c r="KBS814" s="47"/>
      <c r="KBT814" s="47"/>
      <c r="KBU814" s="47"/>
      <c r="KBV814" s="47"/>
      <c r="KBW814" s="47"/>
      <c r="KBX814" s="47"/>
      <c r="KBY814" s="47"/>
      <c r="KBZ814" s="47"/>
      <c r="KCA814" s="47"/>
      <c r="KCB814" s="47"/>
      <c r="KCC814" s="47"/>
      <c r="KCD814" s="47"/>
      <c r="KCE814" s="47"/>
      <c r="KCF814" s="47"/>
      <c r="KCG814" s="47"/>
      <c r="KCH814" s="47"/>
      <c r="KCI814" s="47"/>
      <c r="KCJ814" s="47"/>
      <c r="KCK814" s="47"/>
      <c r="KCL814" s="47"/>
      <c r="KCM814" s="47"/>
      <c r="KCN814" s="47"/>
      <c r="KCO814" s="47"/>
      <c r="KCP814" s="47"/>
      <c r="KCQ814" s="47"/>
      <c r="KCR814" s="47"/>
      <c r="KCS814" s="47"/>
      <c r="KCT814" s="47"/>
      <c r="KCU814" s="47"/>
      <c r="KCV814" s="47"/>
      <c r="KCW814" s="47"/>
      <c r="KCX814" s="47"/>
      <c r="KCY814" s="47"/>
      <c r="KCZ814" s="47"/>
      <c r="KDA814" s="47"/>
      <c r="KDB814" s="47"/>
      <c r="KDC814" s="47"/>
      <c r="KDD814" s="47"/>
      <c r="KDE814" s="47"/>
      <c r="KDF814" s="47"/>
      <c r="KDG814" s="47"/>
      <c r="KDH814" s="47"/>
      <c r="KDI814" s="47"/>
      <c r="KDJ814" s="47"/>
      <c r="KDK814" s="47"/>
      <c r="KDL814" s="47"/>
      <c r="KDM814" s="47"/>
      <c r="KDN814" s="47"/>
      <c r="KDO814" s="47"/>
      <c r="KDP814" s="47"/>
      <c r="KDQ814" s="47"/>
      <c r="KDR814" s="47"/>
      <c r="KDS814" s="47"/>
      <c r="KDT814" s="47"/>
      <c r="KDU814" s="47"/>
      <c r="KDV814" s="47"/>
      <c r="KDW814" s="47"/>
      <c r="KDX814" s="47"/>
      <c r="KDY814" s="47"/>
      <c r="KDZ814" s="47"/>
      <c r="KEA814" s="47"/>
      <c r="KEB814" s="47"/>
      <c r="KEC814" s="47"/>
      <c r="KED814" s="47"/>
      <c r="KEE814" s="47"/>
      <c r="KEF814" s="47"/>
      <c r="KEG814" s="47"/>
      <c r="KEH814" s="47"/>
      <c r="KEI814" s="47"/>
      <c r="KEJ814" s="47"/>
      <c r="KEK814" s="47"/>
      <c r="KEL814" s="47"/>
      <c r="KEM814" s="47"/>
      <c r="KEN814" s="47"/>
      <c r="KEO814" s="47"/>
      <c r="KEP814" s="47"/>
      <c r="KEQ814" s="47"/>
      <c r="KER814" s="47"/>
      <c r="KES814" s="47"/>
      <c r="KET814" s="47"/>
      <c r="KEU814" s="47"/>
      <c r="KEV814" s="47"/>
      <c r="KEW814" s="47"/>
      <c r="KEX814" s="47"/>
      <c r="KEY814" s="47"/>
      <c r="KEZ814" s="47"/>
      <c r="KFA814" s="47"/>
      <c r="KFB814" s="47"/>
      <c r="KFC814" s="47"/>
      <c r="KFD814" s="47"/>
      <c r="KFE814" s="47"/>
      <c r="KFF814" s="47"/>
      <c r="KFG814" s="47"/>
      <c r="KFH814" s="47"/>
      <c r="KFI814" s="47"/>
      <c r="KFJ814" s="47"/>
      <c r="KFK814" s="47"/>
      <c r="KFL814" s="47"/>
      <c r="KFM814" s="47"/>
      <c r="KFN814" s="47"/>
      <c r="KFO814" s="47"/>
      <c r="KFP814" s="47"/>
      <c r="KFQ814" s="47"/>
      <c r="KFR814" s="47"/>
      <c r="KFS814" s="47"/>
      <c r="KFT814" s="47"/>
      <c r="KFU814" s="47"/>
      <c r="KFV814" s="47"/>
      <c r="KFW814" s="47"/>
      <c r="KFX814" s="47"/>
      <c r="KFY814" s="47"/>
      <c r="KFZ814" s="47"/>
      <c r="KGA814" s="47"/>
      <c r="KGB814" s="47"/>
      <c r="KGC814" s="47"/>
      <c r="KGD814" s="47"/>
      <c r="KGE814" s="47"/>
      <c r="KGF814" s="47"/>
      <c r="KGG814" s="47"/>
      <c r="KGH814" s="47"/>
      <c r="KGI814" s="47"/>
      <c r="KGJ814" s="47"/>
      <c r="KGK814" s="47"/>
      <c r="KGL814" s="47"/>
      <c r="KGM814" s="47"/>
      <c r="KGN814" s="47"/>
      <c r="KGO814" s="47"/>
      <c r="KGP814" s="47"/>
      <c r="KGQ814" s="47"/>
      <c r="KGR814" s="47"/>
      <c r="KGS814" s="47"/>
      <c r="KGT814" s="47"/>
      <c r="KGU814" s="47"/>
      <c r="KGV814" s="47"/>
      <c r="KGW814" s="47"/>
      <c r="KGX814" s="47"/>
      <c r="KGY814" s="47"/>
      <c r="KGZ814" s="47"/>
      <c r="KHA814" s="47"/>
      <c r="KHB814" s="47"/>
      <c r="KHC814" s="47"/>
      <c r="KHD814" s="47"/>
      <c r="KHE814" s="47"/>
      <c r="KHF814" s="47"/>
      <c r="KHG814" s="47"/>
      <c r="KHH814" s="47"/>
      <c r="KHI814" s="47"/>
      <c r="KHJ814" s="47"/>
      <c r="KHK814" s="47"/>
      <c r="KHL814" s="47"/>
      <c r="KHM814" s="47"/>
      <c r="KHN814" s="47"/>
      <c r="KHO814" s="47"/>
      <c r="KHP814" s="47"/>
      <c r="KHQ814" s="47"/>
      <c r="KHR814" s="47"/>
      <c r="KHS814" s="47"/>
      <c r="KHT814" s="47"/>
      <c r="KHU814" s="47"/>
      <c r="KHV814" s="47"/>
      <c r="KHW814" s="47"/>
      <c r="KHX814" s="47"/>
      <c r="KHY814" s="47"/>
      <c r="KHZ814" s="47"/>
      <c r="KIA814" s="47"/>
      <c r="KIB814" s="47"/>
      <c r="KIC814" s="47"/>
      <c r="KID814" s="47"/>
      <c r="KIE814" s="47"/>
      <c r="KIF814" s="47"/>
      <c r="KIG814" s="47"/>
      <c r="KIH814" s="47"/>
      <c r="KII814" s="47"/>
      <c r="KIJ814" s="47"/>
      <c r="KIK814" s="47"/>
      <c r="KIL814" s="47"/>
      <c r="KIM814" s="47"/>
      <c r="KIN814" s="47"/>
      <c r="KIO814" s="47"/>
      <c r="KIP814" s="47"/>
      <c r="KIQ814" s="47"/>
      <c r="KIR814" s="47"/>
      <c r="KIS814" s="47"/>
      <c r="KIT814" s="47"/>
      <c r="KIU814" s="47"/>
      <c r="KIV814" s="47"/>
      <c r="KIW814" s="47"/>
      <c r="KIX814" s="47"/>
      <c r="KIY814" s="47"/>
      <c r="KIZ814" s="47"/>
      <c r="KJA814" s="47"/>
      <c r="KJB814" s="47"/>
      <c r="KJC814" s="47"/>
      <c r="KJD814" s="47"/>
      <c r="KJE814" s="47"/>
      <c r="KJF814" s="47"/>
      <c r="KJG814" s="47"/>
      <c r="KJH814" s="47"/>
      <c r="KJI814" s="47"/>
      <c r="KJJ814" s="47"/>
      <c r="KJK814" s="47"/>
      <c r="KJL814" s="47"/>
      <c r="KJM814" s="47"/>
      <c r="KJN814" s="47"/>
      <c r="KJO814" s="47"/>
      <c r="KJP814" s="47"/>
      <c r="KJQ814" s="47"/>
      <c r="KJR814" s="47"/>
      <c r="KJS814" s="47"/>
      <c r="KJT814" s="47"/>
      <c r="KJU814" s="47"/>
      <c r="KJV814" s="47"/>
      <c r="KJW814" s="47"/>
      <c r="KJX814" s="47"/>
      <c r="KJY814" s="47"/>
      <c r="KJZ814" s="47"/>
      <c r="KKA814" s="47"/>
      <c r="KKB814" s="47"/>
      <c r="KKC814" s="47"/>
      <c r="KKD814" s="47"/>
      <c r="KKE814" s="47"/>
      <c r="KKF814" s="47"/>
      <c r="KKG814" s="47"/>
      <c r="KKH814" s="47"/>
      <c r="KKI814" s="47"/>
      <c r="KKJ814" s="47"/>
      <c r="KKK814" s="47"/>
      <c r="KKL814" s="47"/>
      <c r="KKM814" s="47"/>
      <c r="KKN814" s="47"/>
      <c r="KKO814" s="47"/>
      <c r="KKP814" s="47"/>
      <c r="KKQ814" s="47"/>
      <c r="KKR814" s="47"/>
      <c r="KKS814" s="47"/>
      <c r="KKT814" s="47"/>
      <c r="KKU814" s="47"/>
      <c r="KKV814" s="47"/>
      <c r="KKW814" s="47"/>
      <c r="KKX814" s="47"/>
      <c r="KKY814" s="47"/>
      <c r="KKZ814" s="47"/>
      <c r="KLA814" s="47"/>
      <c r="KLB814" s="47"/>
      <c r="KLC814" s="47"/>
      <c r="KLD814" s="47"/>
      <c r="KLE814" s="47"/>
      <c r="KLF814" s="47"/>
      <c r="KLG814" s="47"/>
      <c r="KLH814" s="47"/>
      <c r="KLI814" s="47"/>
      <c r="KLJ814" s="47"/>
      <c r="KLK814" s="47"/>
      <c r="KLL814" s="47"/>
      <c r="KLM814" s="47"/>
      <c r="KLN814" s="47"/>
      <c r="KLO814" s="47"/>
      <c r="KLP814" s="47"/>
      <c r="KLQ814" s="47"/>
      <c r="KLR814" s="47"/>
      <c r="KLS814" s="47"/>
      <c r="KLT814" s="47"/>
      <c r="KLU814" s="47"/>
      <c r="KLV814" s="47"/>
      <c r="KLW814" s="47"/>
      <c r="KLX814" s="47"/>
      <c r="KLY814" s="47"/>
      <c r="KLZ814" s="47"/>
      <c r="KMA814" s="47"/>
      <c r="KMB814" s="47"/>
      <c r="KMC814" s="47"/>
      <c r="KMD814" s="47"/>
      <c r="KME814" s="47"/>
      <c r="KMF814" s="47"/>
      <c r="KMG814" s="47"/>
      <c r="KMH814" s="47"/>
      <c r="KMI814" s="47"/>
      <c r="KMJ814" s="47"/>
      <c r="KMK814" s="47"/>
      <c r="KML814" s="47"/>
      <c r="KMM814" s="47"/>
      <c r="KMN814" s="47"/>
      <c r="KMO814" s="47"/>
      <c r="KMP814" s="47"/>
      <c r="KMQ814" s="47"/>
      <c r="KMR814" s="47"/>
      <c r="KMS814" s="47"/>
      <c r="KMT814" s="47"/>
      <c r="KMU814" s="47"/>
      <c r="KMV814" s="47"/>
      <c r="KMW814" s="47"/>
      <c r="KMX814" s="47"/>
      <c r="KMY814" s="47"/>
      <c r="KMZ814" s="47"/>
      <c r="KNA814" s="47"/>
      <c r="KNB814" s="47"/>
      <c r="KNC814" s="47"/>
      <c r="KND814" s="47"/>
      <c r="KNE814" s="47"/>
      <c r="KNF814" s="47"/>
      <c r="KNG814" s="47"/>
      <c r="KNH814" s="47"/>
      <c r="KNI814" s="47"/>
      <c r="KNJ814" s="47"/>
      <c r="KNK814" s="47"/>
      <c r="KNL814" s="47"/>
      <c r="KNM814" s="47"/>
      <c r="KNN814" s="47"/>
      <c r="KNO814" s="47"/>
      <c r="KNP814" s="47"/>
      <c r="KNQ814" s="47"/>
      <c r="KNR814" s="47"/>
      <c r="KNS814" s="47"/>
      <c r="KNT814" s="47"/>
      <c r="KNU814" s="47"/>
      <c r="KNV814" s="47"/>
      <c r="KNW814" s="47"/>
      <c r="KNX814" s="47"/>
      <c r="KNY814" s="47"/>
      <c r="KNZ814" s="47"/>
      <c r="KOA814" s="47"/>
      <c r="KOB814" s="47"/>
      <c r="KOC814" s="47"/>
      <c r="KOD814" s="47"/>
      <c r="KOE814" s="47"/>
      <c r="KOF814" s="47"/>
      <c r="KOG814" s="47"/>
      <c r="KOH814" s="47"/>
      <c r="KOI814" s="47"/>
      <c r="KOJ814" s="47"/>
      <c r="KOK814" s="47"/>
      <c r="KOL814" s="47"/>
      <c r="KOM814" s="47"/>
      <c r="KON814" s="47"/>
      <c r="KOO814" s="47"/>
      <c r="KOP814" s="47"/>
      <c r="KOQ814" s="47"/>
      <c r="KOR814" s="47"/>
      <c r="KOS814" s="47"/>
      <c r="KOT814" s="47"/>
      <c r="KOU814" s="47"/>
      <c r="KOV814" s="47"/>
      <c r="KOW814" s="47"/>
      <c r="KOX814" s="47"/>
      <c r="KOY814" s="47"/>
      <c r="KOZ814" s="47"/>
      <c r="KPA814" s="47"/>
      <c r="KPB814" s="47"/>
      <c r="KPC814" s="47"/>
      <c r="KPD814" s="47"/>
      <c r="KPE814" s="47"/>
      <c r="KPF814" s="47"/>
      <c r="KPG814" s="47"/>
      <c r="KPH814" s="47"/>
      <c r="KPI814" s="47"/>
      <c r="KPJ814" s="47"/>
      <c r="KPK814" s="47"/>
      <c r="KPL814" s="47"/>
      <c r="KPM814" s="47"/>
      <c r="KPN814" s="47"/>
      <c r="KPO814" s="47"/>
      <c r="KPP814" s="47"/>
      <c r="KPQ814" s="47"/>
      <c r="KPR814" s="47"/>
      <c r="KPS814" s="47"/>
      <c r="KPT814" s="47"/>
      <c r="KPU814" s="47"/>
      <c r="KPV814" s="47"/>
      <c r="KPW814" s="47"/>
      <c r="KPX814" s="47"/>
      <c r="KPY814" s="47"/>
      <c r="KPZ814" s="47"/>
      <c r="KQA814" s="47"/>
      <c r="KQB814" s="47"/>
      <c r="KQC814" s="47"/>
      <c r="KQD814" s="47"/>
      <c r="KQE814" s="47"/>
      <c r="KQF814" s="47"/>
      <c r="KQG814" s="47"/>
      <c r="KQH814" s="47"/>
      <c r="KQI814" s="47"/>
      <c r="KQJ814" s="47"/>
      <c r="KQK814" s="47"/>
      <c r="KQL814" s="47"/>
      <c r="KQM814" s="47"/>
      <c r="KQN814" s="47"/>
      <c r="KQO814" s="47"/>
      <c r="KQP814" s="47"/>
      <c r="KQQ814" s="47"/>
      <c r="KQR814" s="47"/>
      <c r="KQS814" s="47"/>
      <c r="KQT814" s="47"/>
      <c r="KQU814" s="47"/>
      <c r="KQV814" s="47"/>
      <c r="KQW814" s="47"/>
      <c r="KQX814" s="47"/>
      <c r="KQY814" s="47"/>
      <c r="KQZ814" s="47"/>
      <c r="KRA814" s="47"/>
      <c r="KRB814" s="47"/>
      <c r="KRC814" s="47"/>
      <c r="KRD814" s="47"/>
      <c r="KRE814" s="47"/>
      <c r="KRF814" s="47"/>
      <c r="KRG814" s="47"/>
      <c r="KRH814" s="47"/>
      <c r="KRI814" s="47"/>
      <c r="KRJ814" s="47"/>
      <c r="KRK814" s="47"/>
      <c r="KRL814" s="47"/>
      <c r="KRM814" s="47"/>
      <c r="KRN814" s="47"/>
      <c r="KRO814" s="47"/>
      <c r="KRP814" s="47"/>
      <c r="KRQ814" s="47"/>
      <c r="KRR814" s="47"/>
      <c r="KRS814" s="47"/>
      <c r="KRT814" s="47"/>
      <c r="KRU814" s="47"/>
      <c r="KRV814" s="47"/>
      <c r="KRW814" s="47"/>
      <c r="KRX814" s="47"/>
      <c r="KRY814" s="47"/>
      <c r="KRZ814" s="47"/>
      <c r="KSA814" s="47"/>
      <c r="KSB814" s="47"/>
      <c r="KSC814" s="47"/>
      <c r="KSD814" s="47"/>
      <c r="KSE814" s="47"/>
      <c r="KSF814" s="47"/>
      <c r="KSG814" s="47"/>
      <c r="KSH814" s="47"/>
      <c r="KSI814" s="47"/>
      <c r="KSJ814" s="47"/>
      <c r="KSK814" s="47"/>
      <c r="KSL814" s="47"/>
      <c r="KSM814" s="47"/>
      <c r="KSN814" s="47"/>
      <c r="KSO814" s="47"/>
      <c r="KSP814" s="47"/>
      <c r="KSQ814" s="47"/>
      <c r="KSR814" s="47"/>
      <c r="KSS814" s="47"/>
      <c r="KST814" s="47"/>
      <c r="KSU814" s="47"/>
      <c r="KSV814" s="47"/>
      <c r="KSW814" s="47"/>
      <c r="KSX814" s="47"/>
      <c r="KSY814" s="47"/>
      <c r="KSZ814" s="47"/>
      <c r="KTA814" s="47"/>
      <c r="KTB814" s="47"/>
      <c r="KTC814" s="47"/>
      <c r="KTD814" s="47"/>
      <c r="KTE814" s="47"/>
      <c r="KTF814" s="47"/>
      <c r="KTG814" s="47"/>
      <c r="KTH814" s="47"/>
      <c r="KTI814" s="47"/>
      <c r="KTJ814" s="47"/>
      <c r="KTK814" s="47"/>
      <c r="KTL814" s="47"/>
      <c r="KTM814" s="47"/>
      <c r="KTN814" s="47"/>
      <c r="KTO814" s="47"/>
      <c r="KTP814" s="47"/>
      <c r="KTQ814" s="47"/>
      <c r="KTR814" s="47"/>
      <c r="KTS814" s="47"/>
      <c r="KTT814" s="47"/>
      <c r="KTU814" s="47"/>
      <c r="KTV814" s="47"/>
      <c r="KTW814" s="47"/>
      <c r="KTX814" s="47"/>
      <c r="KTY814" s="47"/>
      <c r="KTZ814" s="47"/>
      <c r="KUA814" s="47"/>
      <c r="KUB814" s="47"/>
      <c r="KUC814" s="47"/>
      <c r="KUD814" s="47"/>
      <c r="KUE814" s="47"/>
      <c r="KUF814" s="47"/>
      <c r="KUG814" s="47"/>
      <c r="KUH814" s="47"/>
      <c r="KUI814" s="47"/>
      <c r="KUJ814" s="47"/>
      <c r="KUK814" s="47"/>
      <c r="KUL814" s="47"/>
      <c r="KUM814" s="47"/>
      <c r="KUN814" s="47"/>
      <c r="KUO814" s="47"/>
      <c r="KUP814" s="47"/>
      <c r="KUQ814" s="47"/>
      <c r="KUR814" s="47"/>
      <c r="KUS814" s="47"/>
      <c r="KUT814" s="47"/>
      <c r="KUU814" s="47"/>
      <c r="KUV814" s="47"/>
      <c r="KUW814" s="47"/>
      <c r="KUX814" s="47"/>
      <c r="KUY814" s="47"/>
      <c r="KUZ814" s="47"/>
      <c r="KVA814" s="47"/>
      <c r="KVB814" s="47"/>
      <c r="KVC814" s="47"/>
      <c r="KVD814" s="47"/>
      <c r="KVE814" s="47"/>
      <c r="KVF814" s="47"/>
      <c r="KVG814" s="47"/>
      <c r="KVH814" s="47"/>
      <c r="KVI814" s="47"/>
      <c r="KVJ814" s="47"/>
      <c r="KVK814" s="47"/>
      <c r="KVL814" s="47"/>
      <c r="KVM814" s="47"/>
      <c r="KVN814" s="47"/>
      <c r="KVO814" s="47"/>
      <c r="KVP814" s="47"/>
      <c r="KVQ814" s="47"/>
      <c r="KVR814" s="47"/>
      <c r="KVS814" s="47"/>
      <c r="KVT814" s="47"/>
      <c r="KVU814" s="47"/>
      <c r="KVV814" s="47"/>
      <c r="KVW814" s="47"/>
      <c r="KVX814" s="47"/>
      <c r="KVY814" s="47"/>
      <c r="KVZ814" s="47"/>
      <c r="KWA814" s="47"/>
      <c r="KWB814" s="47"/>
      <c r="KWC814" s="47"/>
      <c r="KWD814" s="47"/>
      <c r="KWE814" s="47"/>
      <c r="KWF814" s="47"/>
      <c r="KWG814" s="47"/>
      <c r="KWH814" s="47"/>
      <c r="KWI814" s="47"/>
      <c r="KWJ814" s="47"/>
      <c r="KWK814" s="47"/>
      <c r="KWL814" s="47"/>
      <c r="KWM814" s="47"/>
      <c r="KWN814" s="47"/>
      <c r="KWO814" s="47"/>
      <c r="KWP814" s="47"/>
      <c r="KWQ814" s="47"/>
      <c r="KWR814" s="47"/>
      <c r="KWS814" s="47"/>
      <c r="KWT814" s="47"/>
      <c r="KWU814" s="47"/>
      <c r="KWV814" s="47"/>
      <c r="KWW814" s="47"/>
      <c r="KWX814" s="47"/>
      <c r="KWY814" s="47"/>
      <c r="KWZ814" s="47"/>
      <c r="KXA814" s="47"/>
      <c r="KXB814" s="47"/>
      <c r="KXC814" s="47"/>
      <c r="KXD814" s="47"/>
      <c r="KXE814" s="47"/>
      <c r="KXF814" s="47"/>
      <c r="KXG814" s="47"/>
      <c r="KXH814" s="47"/>
      <c r="KXI814" s="47"/>
      <c r="KXJ814" s="47"/>
      <c r="KXK814" s="47"/>
      <c r="KXL814" s="47"/>
      <c r="KXM814" s="47"/>
      <c r="KXN814" s="47"/>
      <c r="KXO814" s="47"/>
      <c r="KXP814" s="47"/>
      <c r="KXQ814" s="47"/>
      <c r="KXR814" s="47"/>
      <c r="KXS814" s="47"/>
      <c r="KXT814" s="47"/>
      <c r="KXU814" s="47"/>
      <c r="KXV814" s="47"/>
      <c r="KXW814" s="47"/>
      <c r="KXX814" s="47"/>
      <c r="KXY814" s="47"/>
      <c r="KXZ814" s="47"/>
      <c r="KYA814" s="47"/>
      <c r="KYB814" s="47"/>
      <c r="KYC814" s="47"/>
      <c r="KYD814" s="47"/>
      <c r="KYE814" s="47"/>
      <c r="KYF814" s="47"/>
      <c r="KYG814" s="47"/>
      <c r="KYH814" s="47"/>
      <c r="KYI814" s="47"/>
      <c r="KYJ814" s="47"/>
      <c r="KYK814" s="47"/>
      <c r="KYL814" s="47"/>
      <c r="KYM814" s="47"/>
      <c r="KYN814" s="47"/>
      <c r="KYO814" s="47"/>
      <c r="KYP814" s="47"/>
      <c r="KYQ814" s="47"/>
      <c r="KYR814" s="47"/>
      <c r="KYS814" s="47"/>
      <c r="KYT814" s="47"/>
      <c r="KYU814" s="47"/>
      <c r="KYV814" s="47"/>
      <c r="KYW814" s="47"/>
      <c r="KYX814" s="47"/>
      <c r="KYY814" s="47"/>
      <c r="KYZ814" s="47"/>
      <c r="KZA814" s="47"/>
      <c r="KZB814" s="47"/>
      <c r="KZC814" s="47"/>
      <c r="KZD814" s="47"/>
      <c r="KZE814" s="47"/>
      <c r="KZF814" s="47"/>
      <c r="KZG814" s="47"/>
      <c r="KZH814" s="47"/>
      <c r="KZI814" s="47"/>
      <c r="KZJ814" s="47"/>
      <c r="KZK814" s="47"/>
      <c r="KZL814" s="47"/>
      <c r="KZM814" s="47"/>
      <c r="KZN814" s="47"/>
      <c r="KZO814" s="47"/>
      <c r="KZP814" s="47"/>
      <c r="KZQ814" s="47"/>
      <c r="KZR814" s="47"/>
      <c r="KZS814" s="47"/>
      <c r="KZT814" s="47"/>
      <c r="KZU814" s="47"/>
      <c r="KZV814" s="47"/>
      <c r="KZW814" s="47"/>
      <c r="KZX814" s="47"/>
      <c r="KZY814" s="47"/>
      <c r="KZZ814" s="47"/>
      <c r="LAA814" s="47"/>
      <c r="LAB814" s="47"/>
      <c r="LAC814" s="47"/>
      <c r="LAD814" s="47"/>
      <c r="LAE814" s="47"/>
      <c r="LAF814" s="47"/>
      <c r="LAG814" s="47"/>
      <c r="LAH814" s="47"/>
      <c r="LAI814" s="47"/>
      <c r="LAJ814" s="47"/>
      <c r="LAK814" s="47"/>
      <c r="LAL814" s="47"/>
      <c r="LAM814" s="47"/>
      <c r="LAN814" s="47"/>
      <c r="LAO814" s="47"/>
      <c r="LAP814" s="47"/>
      <c r="LAQ814" s="47"/>
      <c r="LAR814" s="47"/>
      <c r="LAS814" s="47"/>
      <c r="LAT814" s="47"/>
      <c r="LAU814" s="47"/>
      <c r="LAV814" s="47"/>
      <c r="LAW814" s="47"/>
      <c r="LAX814" s="47"/>
      <c r="LAY814" s="47"/>
      <c r="LAZ814" s="47"/>
      <c r="LBA814" s="47"/>
      <c r="LBB814" s="47"/>
      <c r="LBC814" s="47"/>
      <c r="LBD814" s="47"/>
      <c r="LBE814" s="47"/>
      <c r="LBF814" s="47"/>
      <c r="LBG814" s="47"/>
      <c r="LBH814" s="47"/>
      <c r="LBI814" s="47"/>
      <c r="LBJ814" s="47"/>
      <c r="LBK814" s="47"/>
      <c r="LBL814" s="47"/>
      <c r="LBM814" s="47"/>
      <c r="LBN814" s="47"/>
      <c r="LBO814" s="47"/>
      <c r="LBP814" s="47"/>
      <c r="LBQ814" s="47"/>
      <c r="LBR814" s="47"/>
      <c r="LBS814" s="47"/>
      <c r="LBT814" s="47"/>
      <c r="LBU814" s="47"/>
      <c r="LBV814" s="47"/>
      <c r="LBW814" s="47"/>
      <c r="LBX814" s="47"/>
      <c r="LBY814" s="47"/>
      <c r="LBZ814" s="47"/>
      <c r="LCA814" s="47"/>
      <c r="LCB814" s="47"/>
      <c r="LCC814" s="47"/>
      <c r="LCD814" s="47"/>
      <c r="LCE814" s="47"/>
      <c r="LCF814" s="47"/>
      <c r="LCG814" s="47"/>
      <c r="LCH814" s="47"/>
      <c r="LCI814" s="47"/>
      <c r="LCJ814" s="47"/>
      <c r="LCK814" s="47"/>
      <c r="LCL814" s="47"/>
      <c r="LCM814" s="47"/>
      <c r="LCN814" s="47"/>
      <c r="LCO814" s="47"/>
      <c r="LCP814" s="47"/>
      <c r="LCQ814" s="47"/>
      <c r="LCR814" s="47"/>
      <c r="LCS814" s="47"/>
      <c r="LCT814" s="47"/>
      <c r="LCU814" s="47"/>
      <c r="LCV814" s="47"/>
      <c r="LCW814" s="47"/>
      <c r="LCX814" s="47"/>
      <c r="LCY814" s="47"/>
      <c r="LCZ814" s="47"/>
      <c r="LDA814" s="47"/>
      <c r="LDB814" s="47"/>
      <c r="LDC814" s="47"/>
      <c r="LDD814" s="47"/>
      <c r="LDE814" s="47"/>
      <c r="LDF814" s="47"/>
      <c r="LDG814" s="47"/>
      <c r="LDH814" s="47"/>
      <c r="LDI814" s="47"/>
      <c r="LDJ814" s="47"/>
      <c r="LDK814" s="47"/>
      <c r="LDL814" s="47"/>
      <c r="LDM814" s="47"/>
      <c r="LDN814" s="47"/>
      <c r="LDO814" s="47"/>
      <c r="LDP814" s="47"/>
      <c r="LDQ814" s="47"/>
      <c r="LDR814" s="47"/>
      <c r="LDS814" s="47"/>
      <c r="LDT814" s="47"/>
      <c r="LDU814" s="47"/>
      <c r="LDV814" s="47"/>
      <c r="LDW814" s="47"/>
      <c r="LDX814" s="47"/>
      <c r="LDY814" s="47"/>
      <c r="LDZ814" s="47"/>
      <c r="LEA814" s="47"/>
      <c r="LEB814" s="47"/>
      <c r="LEC814" s="47"/>
      <c r="LED814" s="47"/>
      <c r="LEE814" s="47"/>
      <c r="LEF814" s="47"/>
      <c r="LEG814" s="47"/>
      <c r="LEH814" s="47"/>
      <c r="LEI814" s="47"/>
      <c r="LEJ814" s="47"/>
      <c r="LEK814" s="47"/>
      <c r="LEL814" s="47"/>
      <c r="LEM814" s="47"/>
      <c r="LEN814" s="47"/>
      <c r="LEO814" s="47"/>
      <c r="LEP814" s="47"/>
      <c r="LEQ814" s="47"/>
      <c r="LER814" s="47"/>
      <c r="LES814" s="47"/>
      <c r="LET814" s="47"/>
      <c r="LEU814" s="47"/>
      <c r="LEV814" s="47"/>
      <c r="LEW814" s="47"/>
      <c r="LEX814" s="47"/>
      <c r="LEY814" s="47"/>
      <c r="LEZ814" s="47"/>
      <c r="LFA814" s="47"/>
      <c r="LFB814" s="47"/>
      <c r="LFC814" s="47"/>
      <c r="LFD814" s="47"/>
      <c r="LFE814" s="47"/>
      <c r="LFF814" s="47"/>
      <c r="LFG814" s="47"/>
      <c r="LFH814" s="47"/>
      <c r="LFI814" s="47"/>
      <c r="LFJ814" s="47"/>
      <c r="LFK814" s="47"/>
      <c r="LFL814" s="47"/>
      <c r="LFM814" s="47"/>
      <c r="LFN814" s="47"/>
      <c r="LFO814" s="47"/>
      <c r="LFP814" s="47"/>
      <c r="LFQ814" s="47"/>
      <c r="LFR814" s="47"/>
      <c r="LFS814" s="47"/>
      <c r="LFT814" s="47"/>
      <c r="LFU814" s="47"/>
      <c r="LFV814" s="47"/>
      <c r="LFW814" s="47"/>
      <c r="LFX814" s="47"/>
      <c r="LFY814" s="47"/>
      <c r="LFZ814" s="47"/>
      <c r="LGA814" s="47"/>
      <c r="LGB814" s="47"/>
      <c r="LGC814" s="47"/>
      <c r="LGD814" s="47"/>
      <c r="LGE814" s="47"/>
      <c r="LGF814" s="47"/>
      <c r="LGG814" s="47"/>
      <c r="LGH814" s="47"/>
      <c r="LGI814" s="47"/>
      <c r="LGJ814" s="47"/>
      <c r="LGK814" s="47"/>
      <c r="LGL814" s="47"/>
      <c r="LGM814" s="47"/>
      <c r="LGN814" s="47"/>
      <c r="LGO814" s="47"/>
      <c r="LGP814" s="47"/>
      <c r="LGQ814" s="47"/>
      <c r="LGR814" s="47"/>
      <c r="LGS814" s="47"/>
      <c r="LGT814" s="47"/>
      <c r="LGU814" s="47"/>
      <c r="LGV814" s="47"/>
      <c r="LGW814" s="47"/>
      <c r="LGX814" s="47"/>
      <c r="LGY814" s="47"/>
      <c r="LGZ814" s="47"/>
      <c r="LHA814" s="47"/>
      <c r="LHB814" s="47"/>
      <c r="LHC814" s="47"/>
      <c r="LHD814" s="47"/>
      <c r="LHE814" s="47"/>
      <c r="LHF814" s="47"/>
      <c r="LHG814" s="47"/>
      <c r="LHH814" s="47"/>
      <c r="LHI814" s="47"/>
      <c r="LHJ814" s="47"/>
      <c r="LHK814" s="47"/>
      <c r="LHL814" s="47"/>
      <c r="LHM814" s="47"/>
      <c r="LHN814" s="47"/>
      <c r="LHO814" s="47"/>
      <c r="LHP814" s="47"/>
      <c r="LHQ814" s="47"/>
      <c r="LHR814" s="47"/>
      <c r="LHS814" s="47"/>
      <c r="LHT814" s="47"/>
      <c r="LHU814" s="47"/>
      <c r="LHV814" s="47"/>
      <c r="LHW814" s="47"/>
      <c r="LHX814" s="47"/>
      <c r="LHY814" s="47"/>
      <c r="LHZ814" s="47"/>
      <c r="LIA814" s="47"/>
      <c r="LIB814" s="47"/>
      <c r="LIC814" s="47"/>
      <c r="LID814" s="47"/>
      <c r="LIE814" s="47"/>
      <c r="LIF814" s="47"/>
      <c r="LIG814" s="47"/>
      <c r="LIH814" s="47"/>
      <c r="LII814" s="47"/>
      <c r="LIJ814" s="47"/>
      <c r="LIK814" s="47"/>
      <c r="LIL814" s="47"/>
      <c r="LIM814" s="47"/>
      <c r="LIN814" s="47"/>
      <c r="LIO814" s="47"/>
      <c r="LIP814" s="47"/>
      <c r="LIQ814" s="47"/>
      <c r="LIR814" s="47"/>
      <c r="LIS814" s="47"/>
      <c r="LIT814" s="47"/>
      <c r="LIU814" s="47"/>
      <c r="LIV814" s="47"/>
      <c r="LIW814" s="47"/>
      <c r="LIX814" s="47"/>
      <c r="LIY814" s="47"/>
      <c r="LIZ814" s="47"/>
      <c r="LJA814" s="47"/>
      <c r="LJB814" s="47"/>
      <c r="LJC814" s="47"/>
      <c r="LJD814" s="47"/>
      <c r="LJE814" s="47"/>
      <c r="LJF814" s="47"/>
      <c r="LJG814" s="47"/>
      <c r="LJH814" s="47"/>
      <c r="LJI814" s="47"/>
      <c r="LJJ814" s="47"/>
      <c r="LJK814" s="47"/>
      <c r="LJL814" s="47"/>
      <c r="LJM814" s="47"/>
      <c r="LJN814" s="47"/>
      <c r="LJO814" s="47"/>
      <c r="LJP814" s="47"/>
      <c r="LJQ814" s="47"/>
      <c r="LJR814" s="47"/>
      <c r="LJS814" s="47"/>
      <c r="LJT814" s="47"/>
      <c r="LJU814" s="47"/>
      <c r="LJV814" s="47"/>
      <c r="LJW814" s="47"/>
      <c r="LJX814" s="47"/>
      <c r="LJY814" s="47"/>
      <c r="LJZ814" s="47"/>
      <c r="LKA814" s="47"/>
      <c r="LKB814" s="47"/>
      <c r="LKC814" s="47"/>
      <c r="LKD814" s="47"/>
      <c r="LKE814" s="47"/>
      <c r="LKF814" s="47"/>
      <c r="LKG814" s="47"/>
      <c r="LKH814" s="47"/>
      <c r="LKI814" s="47"/>
      <c r="LKJ814" s="47"/>
      <c r="LKK814" s="47"/>
      <c r="LKL814" s="47"/>
      <c r="LKM814" s="47"/>
      <c r="LKN814" s="47"/>
      <c r="LKO814" s="47"/>
      <c r="LKP814" s="47"/>
      <c r="LKQ814" s="47"/>
      <c r="LKR814" s="47"/>
      <c r="LKS814" s="47"/>
      <c r="LKT814" s="47"/>
      <c r="LKU814" s="47"/>
      <c r="LKV814" s="47"/>
      <c r="LKW814" s="47"/>
      <c r="LKX814" s="47"/>
      <c r="LKY814" s="47"/>
      <c r="LKZ814" s="47"/>
      <c r="LLA814" s="47"/>
      <c r="LLB814" s="47"/>
      <c r="LLC814" s="47"/>
      <c r="LLD814" s="47"/>
      <c r="LLE814" s="47"/>
      <c r="LLF814" s="47"/>
      <c r="LLG814" s="47"/>
      <c r="LLH814" s="47"/>
      <c r="LLI814" s="47"/>
      <c r="LLJ814" s="47"/>
      <c r="LLK814" s="47"/>
      <c r="LLL814" s="47"/>
      <c r="LLM814" s="47"/>
      <c r="LLN814" s="47"/>
      <c r="LLO814" s="47"/>
      <c r="LLP814" s="47"/>
      <c r="LLQ814" s="47"/>
      <c r="LLR814" s="47"/>
      <c r="LLS814" s="47"/>
      <c r="LLT814" s="47"/>
      <c r="LLU814" s="47"/>
      <c r="LLV814" s="47"/>
      <c r="LLW814" s="47"/>
      <c r="LLX814" s="47"/>
      <c r="LLY814" s="47"/>
      <c r="LLZ814" s="47"/>
      <c r="LMA814" s="47"/>
      <c r="LMB814" s="47"/>
      <c r="LMC814" s="47"/>
      <c r="LMD814" s="47"/>
      <c r="LME814" s="47"/>
      <c r="LMF814" s="47"/>
      <c r="LMG814" s="47"/>
      <c r="LMH814" s="47"/>
      <c r="LMI814" s="47"/>
      <c r="LMJ814" s="47"/>
      <c r="LMK814" s="47"/>
      <c r="LML814" s="47"/>
      <c r="LMM814" s="47"/>
      <c r="LMN814" s="47"/>
      <c r="LMO814" s="47"/>
      <c r="LMP814" s="47"/>
      <c r="LMQ814" s="47"/>
      <c r="LMR814" s="47"/>
      <c r="LMS814" s="47"/>
      <c r="LMT814" s="47"/>
      <c r="LMU814" s="47"/>
      <c r="LMV814" s="47"/>
      <c r="LMW814" s="47"/>
      <c r="LMX814" s="47"/>
      <c r="LMY814" s="47"/>
      <c r="LMZ814" s="47"/>
      <c r="LNA814" s="47"/>
      <c r="LNB814" s="47"/>
      <c r="LNC814" s="47"/>
      <c r="LND814" s="47"/>
      <c r="LNE814" s="47"/>
      <c r="LNF814" s="47"/>
      <c r="LNG814" s="47"/>
      <c r="LNH814" s="47"/>
      <c r="LNI814" s="47"/>
      <c r="LNJ814" s="47"/>
      <c r="LNK814" s="47"/>
      <c r="LNL814" s="47"/>
      <c r="LNM814" s="47"/>
      <c r="LNN814" s="47"/>
      <c r="LNO814" s="47"/>
      <c r="LNP814" s="47"/>
      <c r="LNQ814" s="47"/>
      <c r="LNR814" s="47"/>
      <c r="LNS814" s="47"/>
      <c r="LNT814" s="47"/>
      <c r="LNU814" s="47"/>
      <c r="LNV814" s="47"/>
      <c r="LNW814" s="47"/>
      <c r="LNX814" s="47"/>
      <c r="LNY814" s="47"/>
      <c r="LNZ814" s="47"/>
      <c r="LOA814" s="47"/>
      <c r="LOB814" s="47"/>
      <c r="LOC814" s="47"/>
      <c r="LOD814" s="47"/>
      <c r="LOE814" s="47"/>
      <c r="LOF814" s="47"/>
      <c r="LOG814" s="47"/>
      <c r="LOH814" s="47"/>
      <c r="LOI814" s="47"/>
      <c r="LOJ814" s="47"/>
      <c r="LOK814" s="47"/>
      <c r="LOL814" s="47"/>
      <c r="LOM814" s="47"/>
      <c r="LON814" s="47"/>
      <c r="LOO814" s="47"/>
      <c r="LOP814" s="47"/>
      <c r="LOQ814" s="47"/>
      <c r="LOR814" s="47"/>
      <c r="LOS814" s="47"/>
      <c r="LOT814" s="47"/>
      <c r="LOU814" s="47"/>
      <c r="LOV814" s="47"/>
      <c r="LOW814" s="47"/>
      <c r="LOX814" s="47"/>
      <c r="LOY814" s="47"/>
      <c r="LOZ814" s="47"/>
      <c r="LPA814" s="47"/>
      <c r="LPB814" s="47"/>
      <c r="LPC814" s="47"/>
      <c r="LPD814" s="47"/>
      <c r="LPE814" s="47"/>
      <c r="LPF814" s="47"/>
      <c r="LPG814" s="47"/>
      <c r="LPH814" s="47"/>
      <c r="LPI814" s="47"/>
      <c r="LPJ814" s="47"/>
      <c r="LPK814" s="47"/>
      <c r="LPL814" s="47"/>
      <c r="LPM814" s="47"/>
      <c r="LPN814" s="47"/>
      <c r="LPO814" s="47"/>
      <c r="LPP814" s="47"/>
      <c r="LPQ814" s="47"/>
      <c r="LPR814" s="47"/>
      <c r="LPS814" s="47"/>
      <c r="LPT814" s="47"/>
      <c r="LPU814" s="47"/>
      <c r="LPV814" s="47"/>
      <c r="LPW814" s="47"/>
      <c r="LPX814" s="47"/>
      <c r="LPY814" s="47"/>
      <c r="LPZ814" s="47"/>
      <c r="LQA814" s="47"/>
      <c r="LQB814" s="47"/>
      <c r="LQC814" s="47"/>
      <c r="LQD814" s="47"/>
      <c r="LQE814" s="47"/>
      <c r="LQF814" s="47"/>
      <c r="LQG814" s="47"/>
      <c r="LQH814" s="47"/>
      <c r="LQI814" s="47"/>
      <c r="LQJ814" s="47"/>
      <c r="LQK814" s="47"/>
      <c r="LQL814" s="47"/>
      <c r="LQM814" s="47"/>
      <c r="LQN814" s="47"/>
      <c r="LQO814" s="47"/>
      <c r="LQP814" s="47"/>
      <c r="LQQ814" s="47"/>
      <c r="LQR814" s="47"/>
      <c r="LQS814" s="47"/>
      <c r="LQT814" s="47"/>
      <c r="LQU814" s="47"/>
      <c r="LQV814" s="47"/>
      <c r="LQW814" s="47"/>
      <c r="LQX814" s="47"/>
      <c r="LQY814" s="47"/>
      <c r="LQZ814" s="47"/>
      <c r="LRA814" s="47"/>
      <c r="LRB814" s="47"/>
      <c r="LRC814" s="47"/>
      <c r="LRD814" s="47"/>
      <c r="LRE814" s="47"/>
      <c r="LRF814" s="47"/>
      <c r="LRG814" s="47"/>
      <c r="LRH814" s="47"/>
      <c r="LRI814" s="47"/>
      <c r="LRJ814" s="47"/>
      <c r="LRK814" s="47"/>
      <c r="LRL814" s="47"/>
      <c r="LRM814" s="47"/>
      <c r="LRN814" s="47"/>
      <c r="LRO814" s="47"/>
      <c r="LRP814" s="47"/>
      <c r="LRQ814" s="47"/>
      <c r="LRR814" s="47"/>
      <c r="LRS814" s="47"/>
      <c r="LRT814" s="47"/>
      <c r="LRU814" s="47"/>
      <c r="LRV814" s="47"/>
      <c r="LRW814" s="47"/>
      <c r="LRX814" s="47"/>
      <c r="LRY814" s="47"/>
      <c r="LRZ814" s="47"/>
      <c r="LSA814" s="47"/>
      <c r="LSB814" s="47"/>
      <c r="LSC814" s="47"/>
      <c r="LSD814" s="47"/>
      <c r="LSE814" s="47"/>
      <c r="LSF814" s="47"/>
      <c r="LSG814" s="47"/>
      <c r="LSH814" s="47"/>
      <c r="LSI814" s="47"/>
      <c r="LSJ814" s="47"/>
      <c r="LSK814" s="47"/>
      <c r="LSL814" s="47"/>
      <c r="LSM814" s="47"/>
      <c r="LSN814" s="47"/>
      <c r="LSO814" s="47"/>
      <c r="LSP814" s="47"/>
      <c r="LSQ814" s="47"/>
      <c r="LSR814" s="47"/>
      <c r="LSS814" s="47"/>
      <c r="LST814" s="47"/>
      <c r="LSU814" s="47"/>
      <c r="LSV814" s="47"/>
      <c r="LSW814" s="47"/>
      <c r="LSX814" s="47"/>
      <c r="LSY814" s="47"/>
      <c r="LSZ814" s="47"/>
      <c r="LTA814" s="47"/>
      <c r="LTB814" s="47"/>
      <c r="LTC814" s="47"/>
      <c r="LTD814" s="47"/>
      <c r="LTE814" s="47"/>
      <c r="LTF814" s="47"/>
      <c r="LTG814" s="47"/>
      <c r="LTH814" s="47"/>
      <c r="LTI814" s="47"/>
      <c r="LTJ814" s="47"/>
      <c r="LTK814" s="47"/>
      <c r="LTL814" s="47"/>
      <c r="LTM814" s="47"/>
      <c r="LTN814" s="47"/>
      <c r="LTO814" s="47"/>
      <c r="LTP814" s="47"/>
      <c r="LTQ814" s="47"/>
      <c r="LTR814" s="47"/>
      <c r="LTS814" s="47"/>
      <c r="LTT814" s="47"/>
      <c r="LTU814" s="47"/>
      <c r="LTV814" s="47"/>
      <c r="LTW814" s="47"/>
      <c r="LTX814" s="47"/>
      <c r="LTY814" s="47"/>
      <c r="LTZ814" s="47"/>
      <c r="LUA814" s="47"/>
      <c r="LUB814" s="47"/>
      <c r="LUC814" s="47"/>
      <c r="LUD814" s="47"/>
      <c r="LUE814" s="47"/>
      <c r="LUF814" s="47"/>
      <c r="LUG814" s="47"/>
      <c r="LUH814" s="47"/>
      <c r="LUI814" s="47"/>
      <c r="LUJ814" s="47"/>
      <c r="LUK814" s="47"/>
      <c r="LUL814" s="47"/>
      <c r="LUM814" s="47"/>
      <c r="LUN814" s="47"/>
      <c r="LUO814" s="47"/>
      <c r="LUP814" s="47"/>
      <c r="LUQ814" s="47"/>
      <c r="LUR814" s="47"/>
      <c r="LUS814" s="47"/>
      <c r="LUT814" s="47"/>
      <c r="LUU814" s="47"/>
      <c r="LUV814" s="47"/>
      <c r="LUW814" s="47"/>
      <c r="LUX814" s="47"/>
      <c r="LUY814" s="47"/>
      <c r="LUZ814" s="47"/>
      <c r="LVA814" s="47"/>
      <c r="LVB814" s="47"/>
      <c r="LVC814" s="47"/>
      <c r="LVD814" s="47"/>
      <c r="LVE814" s="47"/>
      <c r="LVF814" s="47"/>
      <c r="LVG814" s="47"/>
      <c r="LVH814" s="47"/>
      <c r="LVI814" s="47"/>
      <c r="LVJ814" s="47"/>
      <c r="LVK814" s="47"/>
      <c r="LVL814" s="47"/>
      <c r="LVM814" s="47"/>
      <c r="LVN814" s="47"/>
      <c r="LVO814" s="47"/>
      <c r="LVP814" s="47"/>
      <c r="LVQ814" s="47"/>
      <c r="LVR814" s="47"/>
      <c r="LVS814" s="47"/>
      <c r="LVT814" s="47"/>
      <c r="LVU814" s="47"/>
      <c r="LVV814" s="47"/>
      <c r="LVW814" s="47"/>
      <c r="LVX814" s="47"/>
      <c r="LVY814" s="47"/>
      <c r="LVZ814" s="47"/>
      <c r="LWA814" s="47"/>
      <c r="LWB814" s="47"/>
      <c r="LWC814" s="47"/>
      <c r="LWD814" s="47"/>
      <c r="LWE814" s="47"/>
      <c r="LWF814" s="47"/>
      <c r="LWG814" s="47"/>
      <c r="LWH814" s="47"/>
      <c r="LWI814" s="47"/>
      <c r="LWJ814" s="47"/>
      <c r="LWK814" s="47"/>
      <c r="LWL814" s="47"/>
      <c r="LWM814" s="47"/>
      <c r="LWN814" s="47"/>
      <c r="LWO814" s="47"/>
      <c r="LWP814" s="47"/>
      <c r="LWQ814" s="47"/>
      <c r="LWR814" s="47"/>
      <c r="LWS814" s="47"/>
      <c r="LWT814" s="47"/>
      <c r="LWU814" s="47"/>
      <c r="LWV814" s="47"/>
      <c r="LWW814" s="47"/>
      <c r="LWX814" s="47"/>
      <c r="LWY814" s="47"/>
      <c r="LWZ814" s="47"/>
      <c r="LXA814" s="47"/>
      <c r="LXB814" s="47"/>
      <c r="LXC814" s="47"/>
      <c r="LXD814" s="47"/>
      <c r="LXE814" s="47"/>
      <c r="LXF814" s="47"/>
      <c r="LXG814" s="47"/>
      <c r="LXH814" s="47"/>
      <c r="LXI814" s="47"/>
      <c r="LXJ814" s="47"/>
      <c r="LXK814" s="47"/>
      <c r="LXL814" s="47"/>
      <c r="LXM814" s="47"/>
      <c r="LXN814" s="47"/>
      <c r="LXO814" s="47"/>
      <c r="LXP814" s="47"/>
      <c r="LXQ814" s="47"/>
      <c r="LXR814" s="47"/>
      <c r="LXS814" s="47"/>
      <c r="LXT814" s="47"/>
      <c r="LXU814" s="47"/>
      <c r="LXV814" s="47"/>
      <c r="LXW814" s="47"/>
      <c r="LXX814" s="47"/>
      <c r="LXY814" s="47"/>
      <c r="LXZ814" s="47"/>
      <c r="LYA814" s="47"/>
      <c r="LYB814" s="47"/>
      <c r="LYC814" s="47"/>
      <c r="LYD814" s="47"/>
      <c r="LYE814" s="47"/>
      <c r="LYF814" s="47"/>
      <c r="LYG814" s="47"/>
      <c r="LYH814" s="47"/>
      <c r="LYI814" s="47"/>
      <c r="LYJ814" s="47"/>
      <c r="LYK814" s="47"/>
      <c r="LYL814" s="47"/>
      <c r="LYM814" s="47"/>
      <c r="LYN814" s="47"/>
      <c r="LYO814" s="47"/>
      <c r="LYP814" s="47"/>
      <c r="LYQ814" s="47"/>
      <c r="LYR814" s="47"/>
      <c r="LYS814" s="47"/>
      <c r="LYT814" s="47"/>
      <c r="LYU814" s="47"/>
      <c r="LYV814" s="47"/>
      <c r="LYW814" s="47"/>
      <c r="LYX814" s="47"/>
      <c r="LYY814" s="47"/>
      <c r="LYZ814" s="47"/>
      <c r="LZA814" s="47"/>
      <c r="LZB814" s="47"/>
      <c r="LZC814" s="47"/>
      <c r="LZD814" s="47"/>
      <c r="LZE814" s="47"/>
      <c r="LZF814" s="47"/>
      <c r="LZG814" s="47"/>
      <c r="LZH814" s="47"/>
      <c r="LZI814" s="47"/>
      <c r="LZJ814" s="47"/>
      <c r="LZK814" s="47"/>
      <c r="LZL814" s="47"/>
      <c r="LZM814" s="47"/>
      <c r="LZN814" s="47"/>
      <c r="LZO814" s="47"/>
      <c r="LZP814" s="47"/>
      <c r="LZQ814" s="47"/>
      <c r="LZR814" s="47"/>
      <c r="LZS814" s="47"/>
      <c r="LZT814" s="47"/>
      <c r="LZU814" s="47"/>
      <c r="LZV814" s="47"/>
      <c r="LZW814" s="47"/>
      <c r="LZX814" s="47"/>
      <c r="LZY814" s="47"/>
      <c r="LZZ814" s="47"/>
      <c r="MAA814" s="47"/>
      <c r="MAB814" s="47"/>
      <c r="MAC814" s="47"/>
      <c r="MAD814" s="47"/>
      <c r="MAE814" s="47"/>
      <c r="MAF814" s="47"/>
      <c r="MAG814" s="47"/>
      <c r="MAH814" s="47"/>
      <c r="MAI814" s="47"/>
      <c r="MAJ814" s="47"/>
      <c r="MAK814" s="47"/>
      <c r="MAL814" s="47"/>
      <c r="MAM814" s="47"/>
      <c r="MAN814" s="47"/>
      <c r="MAO814" s="47"/>
      <c r="MAP814" s="47"/>
      <c r="MAQ814" s="47"/>
      <c r="MAR814" s="47"/>
      <c r="MAS814" s="47"/>
      <c r="MAT814" s="47"/>
      <c r="MAU814" s="47"/>
      <c r="MAV814" s="47"/>
      <c r="MAW814" s="47"/>
      <c r="MAX814" s="47"/>
      <c r="MAY814" s="47"/>
      <c r="MAZ814" s="47"/>
      <c r="MBA814" s="47"/>
      <c r="MBB814" s="47"/>
      <c r="MBC814" s="47"/>
      <c r="MBD814" s="47"/>
      <c r="MBE814" s="47"/>
      <c r="MBF814" s="47"/>
      <c r="MBG814" s="47"/>
      <c r="MBH814" s="47"/>
      <c r="MBI814" s="47"/>
      <c r="MBJ814" s="47"/>
      <c r="MBK814" s="47"/>
      <c r="MBL814" s="47"/>
      <c r="MBM814" s="47"/>
      <c r="MBN814" s="47"/>
      <c r="MBO814" s="47"/>
      <c r="MBP814" s="47"/>
      <c r="MBQ814" s="47"/>
      <c r="MBR814" s="47"/>
      <c r="MBS814" s="47"/>
      <c r="MBT814" s="47"/>
      <c r="MBU814" s="47"/>
      <c r="MBV814" s="47"/>
      <c r="MBW814" s="47"/>
      <c r="MBX814" s="47"/>
      <c r="MBY814" s="47"/>
      <c r="MBZ814" s="47"/>
      <c r="MCA814" s="47"/>
      <c r="MCB814" s="47"/>
      <c r="MCC814" s="47"/>
      <c r="MCD814" s="47"/>
      <c r="MCE814" s="47"/>
      <c r="MCF814" s="47"/>
      <c r="MCG814" s="47"/>
      <c r="MCH814" s="47"/>
      <c r="MCI814" s="47"/>
      <c r="MCJ814" s="47"/>
      <c r="MCK814" s="47"/>
      <c r="MCL814" s="47"/>
      <c r="MCM814" s="47"/>
      <c r="MCN814" s="47"/>
      <c r="MCO814" s="47"/>
      <c r="MCP814" s="47"/>
      <c r="MCQ814" s="47"/>
      <c r="MCR814" s="47"/>
      <c r="MCS814" s="47"/>
      <c r="MCT814" s="47"/>
      <c r="MCU814" s="47"/>
      <c r="MCV814" s="47"/>
      <c r="MCW814" s="47"/>
      <c r="MCX814" s="47"/>
      <c r="MCY814" s="47"/>
      <c r="MCZ814" s="47"/>
      <c r="MDA814" s="47"/>
      <c r="MDB814" s="47"/>
      <c r="MDC814" s="47"/>
      <c r="MDD814" s="47"/>
      <c r="MDE814" s="47"/>
      <c r="MDF814" s="47"/>
      <c r="MDG814" s="47"/>
      <c r="MDH814" s="47"/>
      <c r="MDI814" s="47"/>
      <c r="MDJ814" s="47"/>
      <c r="MDK814" s="47"/>
      <c r="MDL814" s="47"/>
      <c r="MDM814" s="47"/>
      <c r="MDN814" s="47"/>
      <c r="MDO814" s="47"/>
      <c r="MDP814" s="47"/>
      <c r="MDQ814" s="47"/>
      <c r="MDR814" s="47"/>
      <c r="MDS814" s="47"/>
      <c r="MDT814" s="47"/>
      <c r="MDU814" s="47"/>
      <c r="MDV814" s="47"/>
      <c r="MDW814" s="47"/>
      <c r="MDX814" s="47"/>
      <c r="MDY814" s="47"/>
      <c r="MDZ814" s="47"/>
      <c r="MEA814" s="47"/>
      <c r="MEB814" s="47"/>
      <c r="MEC814" s="47"/>
      <c r="MED814" s="47"/>
      <c r="MEE814" s="47"/>
      <c r="MEF814" s="47"/>
      <c r="MEG814" s="47"/>
      <c r="MEH814" s="47"/>
      <c r="MEI814" s="47"/>
      <c r="MEJ814" s="47"/>
      <c r="MEK814" s="47"/>
      <c r="MEL814" s="47"/>
      <c r="MEM814" s="47"/>
      <c r="MEN814" s="47"/>
      <c r="MEO814" s="47"/>
      <c r="MEP814" s="47"/>
      <c r="MEQ814" s="47"/>
      <c r="MER814" s="47"/>
      <c r="MES814" s="47"/>
      <c r="MET814" s="47"/>
      <c r="MEU814" s="47"/>
      <c r="MEV814" s="47"/>
      <c r="MEW814" s="47"/>
      <c r="MEX814" s="47"/>
      <c r="MEY814" s="47"/>
      <c r="MEZ814" s="47"/>
      <c r="MFA814" s="47"/>
      <c r="MFB814" s="47"/>
      <c r="MFC814" s="47"/>
      <c r="MFD814" s="47"/>
      <c r="MFE814" s="47"/>
      <c r="MFF814" s="47"/>
      <c r="MFG814" s="47"/>
      <c r="MFH814" s="47"/>
      <c r="MFI814" s="47"/>
      <c r="MFJ814" s="47"/>
      <c r="MFK814" s="47"/>
      <c r="MFL814" s="47"/>
      <c r="MFM814" s="47"/>
      <c r="MFN814" s="47"/>
      <c r="MFO814" s="47"/>
      <c r="MFP814" s="47"/>
      <c r="MFQ814" s="47"/>
      <c r="MFR814" s="47"/>
      <c r="MFS814" s="47"/>
      <c r="MFT814" s="47"/>
      <c r="MFU814" s="47"/>
      <c r="MFV814" s="47"/>
      <c r="MFW814" s="47"/>
      <c r="MFX814" s="47"/>
      <c r="MFY814" s="47"/>
      <c r="MFZ814" s="47"/>
      <c r="MGA814" s="47"/>
      <c r="MGB814" s="47"/>
      <c r="MGC814" s="47"/>
      <c r="MGD814" s="47"/>
      <c r="MGE814" s="47"/>
      <c r="MGF814" s="47"/>
      <c r="MGG814" s="47"/>
      <c r="MGH814" s="47"/>
      <c r="MGI814" s="47"/>
      <c r="MGJ814" s="47"/>
      <c r="MGK814" s="47"/>
      <c r="MGL814" s="47"/>
      <c r="MGM814" s="47"/>
      <c r="MGN814" s="47"/>
      <c r="MGO814" s="47"/>
      <c r="MGP814" s="47"/>
      <c r="MGQ814" s="47"/>
      <c r="MGR814" s="47"/>
      <c r="MGS814" s="47"/>
      <c r="MGT814" s="47"/>
      <c r="MGU814" s="47"/>
      <c r="MGV814" s="47"/>
      <c r="MGW814" s="47"/>
      <c r="MGX814" s="47"/>
      <c r="MGY814" s="47"/>
      <c r="MGZ814" s="47"/>
      <c r="MHA814" s="47"/>
      <c r="MHB814" s="47"/>
      <c r="MHC814" s="47"/>
      <c r="MHD814" s="47"/>
      <c r="MHE814" s="47"/>
      <c r="MHF814" s="47"/>
      <c r="MHG814" s="47"/>
      <c r="MHH814" s="47"/>
      <c r="MHI814" s="47"/>
      <c r="MHJ814" s="47"/>
      <c r="MHK814" s="47"/>
      <c r="MHL814" s="47"/>
      <c r="MHM814" s="47"/>
      <c r="MHN814" s="47"/>
      <c r="MHO814" s="47"/>
      <c r="MHP814" s="47"/>
      <c r="MHQ814" s="47"/>
      <c r="MHR814" s="47"/>
      <c r="MHS814" s="47"/>
      <c r="MHT814" s="47"/>
      <c r="MHU814" s="47"/>
      <c r="MHV814" s="47"/>
      <c r="MHW814" s="47"/>
      <c r="MHX814" s="47"/>
      <c r="MHY814" s="47"/>
      <c r="MHZ814" s="47"/>
      <c r="MIA814" s="47"/>
      <c r="MIB814" s="47"/>
      <c r="MIC814" s="47"/>
      <c r="MID814" s="47"/>
      <c r="MIE814" s="47"/>
      <c r="MIF814" s="47"/>
      <c r="MIG814" s="47"/>
      <c r="MIH814" s="47"/>
      <c r="MII814" s="47"/>
      <c r="MIJ814" s="47"/>
      <c r="MIK814" s="47"/>
      <c r="MIL814" s="47"/>
      <c r="MIM814" s="47"/>
      <c r="MIN814" s="47"/>
      <c r="MIO814" s="47"/>
      <c r="MIP814" s="47"/>
      <c r="MIQ814" s="47"/>
      <c r="MIR814" s="47"/>
      <c r="MIS814" s="47"/>
      <c r="MIT814" s="47"/>
      <c r="MIU814" s="47"/>
      <c r="MIV814" s="47"/>
      <c r="MIW814" s="47"/>
      <c r="MIX814" s="47"/>
      <c r="MIY814" s="47"/>
      <c r="MIZ814" s="47"/>
      <c r="MJA814" s="47"/>
      <c r="MJB814" s="47"/>
      <c r="MJC814" s="47"/>
      <c r="MJD814" s="47"/>
      <c r="MJE814" s="47"/>
      <c r="MJF814" s="47"/>
      <c r="MJG814" s="47"/>
      <c r="MJH814" s="47"/>
      <c r="MJI814" s="47"/>
      <c r="MJJ814" s="47"/>
      <c r="MJK814" s="47"/>
      <c r="MJL814" s="47"/>
      <c r="MJM814" s="47"/>
      <c r="MJN814" s="47"/>
      <c r="MJO814" s="47"/>
      <c r="MJP814" s="47"/>
      <c r="MJQ814" s="47"/>
      <c r="MJR814" s="47"/>
      <c r="MJS814" s="47"/>
      <c r="MJT814" s="47"/>
      <c r="MJU814" s="47"/>
      <c r="MJV814" s="47"/>
      <c r="MJW814" s="47"/>
      <c r="MJX814" s="47"/>
      <c r="MJY814" s="47"/>
      <c r="MJZ814" s="47"/>
      <c r="MKA814" s="47"/>
      <c r="MKB814" s="47"/>
      <c r="MKC814" s="47"/>
      <c r="MKD814" s="47"/>
      <c r="MKE814" s="47"/>
      <c r="MKF814" s="47"/>
      <c r="MKG814" s="47"/>
      <c r="MKH814" s="47"/>
      <c r="MKI814" s="47"/>
      <c r="MKJ814" s="47"/>
      <c r="MKK814" s="47"/>
      <c r="MKL814" s="47"/>
      <c r="MKM814" s="47"/>
      <c r="MKN814" s="47"/>
      <c r="MKO814" s="47"/>
      <c r="MKP814" s="47"/>
      <c r="MKQ814" s="47"/>
      <c r="MKR814" s="47"/>
      <c r="MKS814" s="47"/>
      <c r="MKT814" s="47"/>
      <c r="MKU814" s="47"/>
      <c r="MKV814" s="47"/>
      <c r="MKW814" s="47"/>
      <c r="MKX814" s="47"/>
      <c r="MKY814" s="47"/>
      <c r="MKZ814" s="47"/>
      <c r="MLA814" s="47"/>
      <c r="MLB814" s="47"/>
      <c r="MLC814" s="47"/>
      <c r="MLD814" s="47"/>
      <c r="MLE814" s="47"/>
      <c r="MLF814" s="47"/>
      <c r="MLG814" s="47"/>
      <c r="MLH814" s="47"/>
      <c r="MLI814" s="47"/>
      <c r="MLJ814" s="47"/>
      <c r="MLK814" s="47"/>
      <c r="MLL814" s="47"/>
      <c r="MLM814" s="47"/>
      <c r="MLN814" s="47"/>
      <c r="MLO814" s="47"/>
      <c r="MLP814" s="47"/>
      <c r="MLQ814" s="47"/>
      <c r="MLR814" s="47"/>
      <c r="MLS814" s="47"/>
      <c r="MLT814" s="47"/>
      <c r="MLU814" s="47"/>
      <c r="MLV814" s="47"/>
      <c r="MLW814" s="47"/>
      <c r="MLX814" s="47"/>
      <c r="MLY814" s="47"/>
      <c r="MLZ814" s="47"/>
      <c r="MMA814" s="47"/>
      <c r="MMB814" s="47"/>
      <c r="MMC814" s="47"/>
      <c r="MMD814" s="47"/>
      <c r="MME814" s="47"/>
      <c r="MMF814" s="47"/>
      <c r="MMG814" s="47"/>
      <c r="MMH814" s="47"/>
      <c r="MMI814" s="47"/>
      <c r="MMJ814" s="47"/>
      <c r="MMK814" s="47"/>
      <c r="MML814" s="47"/>
      <c r="MMM814" s="47"/>
      <c r="MMN814" s="47"/>
      <c r="MMO814" s="47"/>
      <c r="MMP814" s="47"/>
      <c r="MMQ814" s="47"/>
      <c r="MMR814" s="47"/>
      <c r="MMS814" s="47"/>
      <c r="MMT814" s="47"/>
      <c r="MMU814" s="47"/>
      <c r="MMV814" s="47"/>
      <c r="MMW814" s="47"/>
      <c r="MMX814" s="47"/>
      <c r="MMY814" s="47"/>
      <c r="MMZ814" s="47"/>
      <c r="MNA814" s="47"/>
      <c r="MNB814" s="47"/>
      <c r="MNC814" s="47"/>
      <c r="MND814" s="47"/>
      <c r="MNE814" s="47"/>
      <c r="MNF814" s="47"/>
      <c r="MNG814" s="47"/>
      <c r="MNH814" s="47"/>
      <c r="MNI814" s="47"/>
      <c r="MNJ814" s="47"/>
      <c r="MNK814" s="47"/>
      <c r="MNL814" s="47"/>
      <c r="MNM814" s="47"/>
      <c r="MNN814" s="47"/>
      <c r="MNO814" s="47"/>
      <c r="MNP814" s="47"/>
      <c r="MNQ814" s="47"/>
      <c r="MNR814" s="47"/>
      <c r="MNS814" s="47"/>
      <c r="MNT814" s="47"/>
      <c r="MNU814" s="47"/>
      <c r="MNV814" s="47"/>
      <c r="MNW814" s="47"/>
      <c r="MNX814" s="47"/>
      <c r="MNY814" s="47"/>
      <c r="MNZ814" s="47"/>
      <c r="MOA814" s="47"/>
      <c r="MOB814" s="47"/>
      <c r="MOC814" s="47"/>
      <c r="MOD814" s="47"/>
      <c r="MOE814" s="47"/>
      <c r="MOF814" s="47"/>
      <c r="MOG814" s="47"/>
      <c r="MOH814" s="47"/>
      <c r="MOI814" s="47"/>
      <c r="MOJ814" s="47"/>
      <c r="MOK814" s="47"/>
      <c r="MOL814" s="47"/>
      <c r="MOM814" s="47"/>
      <c r="MON814" s="47"/>
      <c r="MOO814" s="47"/>
      <c r="MOP814" s="47"/>
      <c r="MOQ814" s="47"/>
      <c r="MOR814" s="47"/>
      <c r="MOS814" s="47"/>
      <c r="MOT814" s="47"/>
      <c r="MOU814" s="47"/>
      <c r="MOV814" s="47"/>
      <c r="MOW814" s="47"/>
      <c r="MOX814" s="47"/>
      <c r="MOY814" s="47"/>
      <c r="MOZ814" s="47"/>
      <c r="MPA814" s="47"/>
      <c r="MPB814" s="47"/>
      <c r="MPC814" s="47"/>
      <c r="MPD814" s="47"/>
      <c r="MPE814" s="47"/>
      <c r="MPF814" s="47"/>
      <c r="MPG814" s="47"/>
      <c r="MPH814" s="47"/>
      <c r="MPI814" s="47"/>
      <c r="MPJ814" s="47"/>
      <c r="MPK814" s="47"/>
      <c r="MPL814" s="47"/>
      <c r="MPM814" s="47"/>
      <c r="MPN814" s="47"/>
      <c r="MPO814" s="47"/>
      <c r="MPP814" s="47"/>
      <c r="MPQ814" s="47"/>
      <c r="MPR814" s="47"/>
      <c r="MPS814" s="47"/>
      <c r="MPT814" s="47"/>
      <c r="MPU814" s="47"/>
      <c r="MPV814" s="47"/>
      <c r="MPW814" s="47"/>
      <c r="MPX814" s="47"/>
      <c r="MPY814" s="47"/>
      <c r="MPZ814" s="47"/>
      <c r="MQA814" s="47"/>
      <c r="MQB814" s="47"/>
      <c r="MQC814" s="47"/>
      <c r="MQD814" s="47"/>
      <c r="MQE814" s="47"/>
      <c r="MQF814" s="47"/>
      <c r="MQG814" s="47"/>
      <c r="MQH814" s="47"/>
      <c r="MQI814" s="47"/>
      <c r="MQJ814" s="47"/>
      <c r="MQK814" s="47"/>
      <c r="MQL814" s="47"/>
      <c r="MQM814" s="47"/>
      <c r="MQN814" s="47"/>
      <c r="MQO814" s="47"/>
      <c r="MQP814" s="47"/>
      <c r="MQQ814" s="47"/>
      <c r="MQR814" s="47"/>
      <c r="MQS814" s="47"/>
      <c r="MQT814" s="47"/>
      <c r="MQU814" s="47"/>
      <c r="MQV814" s="47"/>
      <c r="MQW814" s="47"/>
      <c r="MQX814" s="47"/>
      <c r="MQY814" s="47"/>
      <c r="MQZ814" s="47"/>
      <c r="MRA814" s="47"/>
      <c r="MRB814" s="47"/>
      <c r="MRC814" s="47"/>
      <c r="MRD814" s="47"/>
      <c r="MRE814" s="47"/>
      <c r="MRF814" s="47"/>
      <c r="MRG814" s="47"/>
      <c r="MRH814" s="47"/>
      <c r="MRI814" s="47"/>
      <c r="MRJ814" s="47"/>
      <c r="MRK814" s="47"/>
      <c r="MRL814" s="47"/>
      <c r="MRM814" s="47"/>
      <c r="MRN814" s="47"/>
      <c r="MRO814" s="47"/>
      <c r="MRP814" s="47"/>
      <c r="MRQ814" s="47"/>
      <c r="MRR814" s="47"/>
      <c r="MRS814" s="47"/>
      <c r="MRT814" s="47"/>
      <c r="MRU814" s="47"/>
      <c r="MRV814" s="47"/>
      <c r="MRW814" s="47"/>
      <c r="MRX814" s="47"/>
      <c r="MRY814" s="47"/>
      <c r="MRZ814" s="47"/>
      <c r="MSA814" s="47"/>
      <c r="MSB814" s="47"/>
      <c r="MSC814" s="47"/>
      <c r="MSD814" s="47"/>
      <c r="MSE814" s="47"/>
      <c r="MSF814" s="47"/>
      <c r="MSG814" s="47"/>
      <c r="MSH814" s="47"/>
      <c r="MSI814" s="47"/>
      <c r="MSJ814" s="47"/>
      <c r="MSK814" s="47"/>
      <c r="MSL814" s="47"/>
      <c r="MSM814" s="47"/>
      <c r="MSN814" s="47"/>
      <c r="MSO814" s="47"/>
      <c r="MSP814" s="47"/>
      <c r="MSQ814" s="47"/>
      <c r="MSR814" s="47"/>
      <c r="MSS814" s="47"/>
      <c r="MST814" s="47"/>
      <c r="MSU814" s="47"/>
      <c r="MSV814" s="47"/>
      <c r="MSW814" s="47"/>
      <c r="MSX814" s="47"/>
      <c r="MSY814" s="47"/>
      <c r="MSZ814" s="47"/>
      <c r="MTA814" s="47"/>
      <c r="MTB814" s="47"/>
      <c r="MTC814" s="47"/>
      <c r="MTD814" s="47"/>
      <c r="MTE814" s="47"/>
      <c r="MTF814" s="47"/>
      <c r="MTG814" s="47"/>
      <c r="MTH814" s="47"/>
      <c r="MTI814" s="47"/>
      <c r="MTJ814" s="47"/>
      <c r="MTK814" s="47"/>
      <c r="MTL814" s="47"/>
      <c r="MTM814" s="47"/>
      <c r="MTN814" s="47"/>
      <c r="MTO814" s="47"/>
      <c r="MTP814" s="47"/>
      <c r="MTQ814" s="47"/>
      <c r="MTR814" s="47"/>
      <c r="MTS814" s="47"/>
      <c r="MTT814" s="47"/>
      <c r="MTU814" s="47"/>
      <c r="MTV814" s="47"/>
      <c r="MTW814" s="47"/>
      <c r="MTX814" s="47"/>
      <c r="MTY814" s="47"/>
      <c r="MTZ814" s="47"/>
      <c r="MUA814" s="47"/>
      <c r="MUB814" s="47"/>
      <c r="MUC814" s="47"/>
      <c r="MUD814" s="47"/>
      <c r="MUE814" s="47"/>
      <c r="MUF814" s="47"/>
      <c r="MUG814" s="47"/>
      <c r="MUH814" s="47"/>
      <c r="MUI814" s="47"/>
      <c r="MUJ814" s="47"/>
      <c r="MUK814" s="47"/>
      <c r="MUL814" s="47"/>
      <c r="MUM814" s="47"/>
      <c r="MUN814" s="47"/>
      <c r="MUO814" s="47"/>
      <c r="MUP814" s="47"/>
      <c r="MUQ814" s="47"/>
      <c r="MUR814" s="47"/>
      <c r="MUS814" s="47"/>
      <c r="MUT814" s="47"/>
      <c r="MUU814" s="47"/>
      <c r="MUV814" s="47"/>
      <c r="MUW814" s="47"/>
      <c r="MUX814" s="47"/>
      <c r="MUY814" s="47"/>
      <c r="MUZ814" s="47"/>
      <c r="MVA814" s="47"/>
      <c r="MVB814" s="47"/>
      <c r="MVC814" s="47"/>
      <c r="MVD814" s="47"/>
      <c r="MVE814" s="47"/>
      <c r="MVF814" s="47"/>
      <c r="MVG814" s="47"/>
      <c r="MVH814" s="47"/>
      <c r="MVI814" s="47"/>
      <c r="MVJ814" s="47"/>
      <c r="MVK814" s="47"/>
      <c r="MVL814" s="47"/>
      <c r="MVM814" s="47"/>
      <c r="MVN814" s="47"/>
      <c r="MVO814" s="47"/>
      <c r="MVP814" s="47"/>
      <c r="MVQ814" s="47"/>
      <c r="MVR814" s="47"/>
      <c r="MVS814" s="47"/>
      <c r="MVT814" s="47"/>
      <c r="MVU814" s="47"/>
      <c r="MVV814" s="47"/>
      <c r="MVW814" s="47"/>
      <c r="MVX814" s="47"/>
      <c r="MVY814" s="47"/>
      <c r="MVZ814" s="47"/>
      <c r="MWA814" s="47"/>
      <c r="MWB814" s="47"/>
      <c r="MWC814" s="47"/>
      <c r="MWD814" s="47"/>
      <c r="MWE814" s="47"/>
      <c r="MWF814" s="47"/>
      <c r="MWG814" s="47"/>
      <c r="MWH814" s="47"/>
      <c r="MWI814" s="47"/>
      <c r="MWJ814" s="47"/>
      <c r="MWK814" s="47"/>
      <c r="MWL814" s="47"/>
      <c r="MWM814" s="47"/>
      <c r="MWN814" s="47"/>
      <c r="MWO814" s="47"/>
      <c r="MWP814" s="47"/>
      <c r="MWQ814" s="47"/>
      <c r="MWR814" s="47"/>
      <c r="MWS814" s="47"/>
      <c r="MWT814" s="47"/>
      <c r="MWU814" s="47"/>
      <c r="MWV814" s="47"/>
      <c r="MWW814" s="47"/>
      <c r="MWX814" s="47"/>
      <c r="MWY814" s="47"/>
      <c r="MWZ814" s="47"/>
      <c r="MXA814" s="47"/>
      <c r="MXB814" s="47"/>
      <c r="MXC814" s="47"/>
      <c r="MXD814" s="47"/>
      <c r="MXE814" s="47"/>
      <c r="MXF814" s="47"/>
      <c r="MXG814" s="47"/>
      <c r="MXH814" s="47"/>
      <c r="MXI814" s="47"/>
      <c r="MXJ814" s="47"/>
      <c r="MXK814" s="47"/>
      <c r="MXL814" s="47"/>
      <c r="MXM814" s="47"/>
      <c r="MXN814" s="47"/>
      <c r="MXO814" s="47"/>
      <c r="MXP814" s="47"/>
      <c r="MXQ814" s="47"/>
      <c r="MXR814" s="47"/>
      <c r="MXS814" s="47"/>
      <c r="MXT814" s="47"/>
      <c r="MXU814" s="47"/>
      <c r="MXV814" s="47"/>
      <c r="MXW814" s="47"/>
      <c r="MXX814" s="47"/>
      <c r="MXY814" s="47"/>
      <c r="MXZ814" s="47"/>
      <c r="MYA814" s="47"/>
      <c r="MYB814" s="47"/>
      <c r="MYC814" s="47"/>
      <c r="MYD814" s="47"/>
      <c r="MYE814" s="47"/>
      <c r="MYF814" s="47"/>
      <c r="MYG814" s="47"/>
      <c r="MYH814" s="47"/>
      <c r="MYI814" s="47"/>
      <c r="MYJ814" s="47"/>
      <c r="MYK814" s="47"/>
      <c r="MYL814" s="47"/>
      <c r="MYM814" s="47"/>
      <c r="MYN814" s="47"/>
      <c r="MYO814" s="47"/>
      <c r="MYP814" s="47"/>
      <c r="MYQ814" s="47"/>
      <c r="MYR814" s="47"/>
      <c r="MYS814" s="47"/>
      <c r="MYT814" s="47"/>
      <c r="MYU814" s="47"/>
      <c r="MYV814" s="47"/>
      <c r="MYW814" s="47"/>
      <c r="MYX814" s="47"/>
      <c r="MYY814" s="47"/>
      <c r="MYZ814" s="47"/>
      <c r="MZA814" s="47"/>
      <c r="MZB814" s="47"/>
      <c r="MZC814" s="47"/>
      <c r="MZD814" s="47"/>
      <c r="MZE814" s="47"/>
      <c r="MZF814" s="47"/>
      <c r="MZG814" s="47"/>
      <c r="MZH814" s="47"/>
      <c r="MZI814" s="47"/>
      <c r="MZJ814" s="47"/>
      <c r="MZK814" s="47"/>
      <c r="MZL814" s="47"/>
      <c r="MZM814" s="47"/>
      <c r="MZN814" s="47"/>
      <c r="MZO814" s="47"/>
      <c r="MZP814" s="47"/>
      <c r="MZQ814" s="47"/>
      <c r="MZR814" s="47"/>
      <c r="MZS814" s="47"/>
      <c r="MZT814" s="47"/>
      <c r="MZU814" s="47"/>
      <c r="MZV814" s="47"/>
      <c r="MZW814" s="47"/>
      <c r="MZX814" s="47"/>
      <c r="MZY814" s="47"/>
      <c r="MZZ814" s="47"/>
      <c r="NAA814" s="47"/>
      <c r="NAB814" s="47"/>
      <c r="NAC814" s="47"/>
      <c r="NAD814" s="47"/>
      <c r="NAE814" s="47"/>
      <c r="NAF814" s="47"/>
      <c r="NAG814" s="47"/>
      <c r="NAH814" s="47"/>
      <c r="NAI814" s="47"/>
      <c r="NAJ814" s="47"/>
      <c r="NAK814" s="47"/>
      <c r="NAL814" s="47"/>
      <c r="NAM814" s="47"/>
      <c r="NAN814" s="47"/>
      <c r="NAO814" s="47"/>
      <c r="NAP814" s="47"/>
      <c r="NAQ814" s="47"/>
      <c r="NAR814" s="47"/>
      <c r="NAS814" s="47"/>
      <c r="NAT814" s="47"/>
      <c r="NAU814" s="47"/>
      <c r="NAV814" s="47"/>
      <c r="NAW814" s="47"/>
      <c r="NAX814" s="47"/>
      <c r="NAY814" s="47"/>
      <c r="NAZ814" s="47"/>
      <c r="NBA814" s="47"/>
      <c r="NBB814" s="47"/>
      <c r="NBC814" s="47"/>
      <c r="NBD814" s="47"/>
      <c r="NBE814" s="47"/>
      <c r="NBF814" s="47"/>
      <c r="NBG814" s="47"/>
      <c r="NBH814" s="47"/>
      <c r="NBI814" s="47"/>
      <c r="NBJ814" s="47"/>
      <c r="NBK814" s="47"/>
      <c r="NBL814" s="47"/>
      <c r="NBM814" s="47"/>
      <c r="NBN814" s="47"/>
      <c r="NBO814" s="47"/>
      <c r="NBP814" s="47"/>
      <c r="NBQ814" s="47"/>
      <c r="NBR814" s="47"/>
      <c r="NBS814" s="47"/>
      <c r="NBT814" s="47"/>
      <c r="NBU814" s="47"/>
      <c r="NBV814" s="47"/>
      <c r="NBW814" s="47"/>
      <c r="NBX814" s="47"/>
      <c r="NBY814" s="47"/>
      <c r="NBZ814" s="47"/>
      <c r="NCA814" s="47"/>
      <c r="NCB814" s="47"/>
      <c r="NCC814" s="47"/>
      <c r="NCD814" s="47"/>
      <c r="NCE814" s="47"/>
      <c r="NCF814" s="47"/>
      <c r="NCG814" s="47"/>
      <c r="NCH814" s="47"/>
      <c r="NCI814" s="47"/>
      <c r="NCJ814" s="47"/>
      <c r="NCK814" s="47"/>
      <c r="NCL814" s="47"/>
      <c r="NCM814" s="47"/>
      <c r="NCN814" s="47"/>
      <c r="NCO814" s="47"/>
      <c r="NCP814" s="47"/>
      <c r="NCQ814" s="47"/>
      <c r="NCR814" s="47"/>
      <c r="NCS814" s="47"/>
      <c r="NCT814" s="47"/>
      <c r="NCU814" s="47"/>
      <c r="NCV814" s="47"/>
      <c r="NCW814" s="47"/>
      <c r="NCX814" s="47"/>
      <c r="NCY814" s="47"/>
      <c r="NCZ814" s="47"/>
      <c r="NDA814" s="47"/>
      <c r="NDB814" s="47"/>
      <c r="NDC814" s="47"/>
      <c r="NDD814" s="47"/>
      <c r="NDE814" s="47"/>
      <c r="NDF814" s="47"/>
      <c r="NDG814" s="47"/>
      <c r="NDH814" s="47"/>
      <c r="NDI814" s="47"/>
      <c r="NDJ814" s="47"/>
      <c r="NDK814" s="47"/>
      <c r="NDL814" s="47"/>
      <c r="NDM814" s="47"/>
      <c r="NDN814" s="47"/>
      <c r="NDO814" s="47"/>
      <c r="NDP814" s="47"/>
      <c r="NDQ814" s="47"/>
      <c r="NDR814" s="47"/>
      <c r="NDS814" s="47"/>
      <c r="NDT814" s="47"/>
      <c r="NDU814" s="47"/>
      <c r="NDV814" s="47"/>
      <c r="NDW814" s="47"/>
      <c r="NDX814" s="47"/>
      <c r="NDY814" s="47"/>
      <c r="NDZ814" s="47"/>
      <c r="NEA814" s="47"/>
      <c r="NEB814" s="47"/>
      <c r="NEC814" s="47"/>
      <c r="NED814" s="47"/>
      <c r="NEE814" s="47"/>
      <c r="NEF814" s="47"/>
      <c r="NEG814" s="47"/>
      <c r="NEH814" s="47"/>
      <c r="NEI814" s="47"/>
      <c r="NEJ814" s="47"/>
      <c r="NEK814" s="47"/>
      <c r="NEL814" s="47"/>
      <c r="NEM814" s="47"/>
      <c r="NEN814" s="47"/>
      <c r="NEO814" s="47"/>
      <c r="NEP814" s="47"/>
      <c r="NEQ814" s="47"/>
      <c r="NER814" s="47"/>
      <c r="NES814" s="47"/>
      <c r="NET814" s="47"/>
      <c r="NEU814" s="47"/>
      <c r="NEV814" s="47"/>
      <c r="NEW814" s="47"/>
      <c r="NEX814" s="47"/>
      <c r="NEY814" s="47"/>
      <c r="NEZ814" s="47"/>
      <c r="NFA814" s="47"/>
      <c r="NFB814" s="47"/>
      <c r="NFC814" s="47"/>
      <c r="NFD814" s="47"/>
      <c r="NFE814" s="47"/>
      <c r="NFF814" s="47"/>
      <c r="NFG814" s="47"/>
      <c r="NFH814" s="47"/>
      <c r="NFI814" s="47"/>
      <c r="NFJ814" s="47"/>
      <c r="NFK814" s="47"/>
      <c r="NFL814" s="47"/>
      <c r="NFM814" s="47"/>
      <c r="NFN814" s="47"/>
      <c r="NFO814" s="47"/>
      <c r="NFP814" s="47"/>
      <c r="NFQ814" s="47"/>
      <c r="NFR814" s="47"/>
      <c r="NFS814" s="47"/>
      <c r="NFT814" s="47"/>
      <c r="NFU814" s="47"/>
      <c r="NFV814" s="47"/>
      <c r="NFW814" s="47"/>
      <c r="NFX814" s="47"/>
      <c r="NFY814" s="47"/>
      <c r="NFZ814" s="47"/>
      <c r="NGA814" s="47"/>
      <c r="NGB814" s="47"/>
      <c r="NGC814" s="47"/>
      <c r="NGD814" s="47"/>
      <c r="NGE814" s="47"/>
      <c r="NGF814" s="47"/>
      <c r="NGG814" s="47"/>
      <c r="NGH814" s="47"/>
      <c r="NGI814" s="47"/>
      <c r="NGJ814" s="47"/>
      <c r="NGK814" s="47"/>
      <c r="NGL814" s="47"/>
      <c r="NGM814" s="47"/>
      <c r="NGN814" s="47"/>
      <c r="NGO814" s="47"/>
      <c r="NGP814" s="47"/>
      <c r="NGQ814" s="47"/>
      <c r="NGR814" s="47"/>
      <c r="NGS814" s="47"/>
      <c r="NGT814" s="47"/>
      <c r="NGU814" s="47"/>
      <c r="NGV814" s="47"/>
      <c r="NGW814" s="47"/>
      <c r="NGX814" s="47"/>
      <c r="NGY814" s="47"/>
      <c r="NGZ814" s="47"/>
      <c r="NHA814" s="47"/>
      <c r="NHB814" s="47"/>
      <c r="NHC814" s="47"/>
      <c r="NHD814" s="47"/>
      <c r="NHE814" s="47"/>
      <c r="NHF814" s="47"/>
      <c r="NHG814" s="47"/>
      <c r="NHH814" s="47"/>
      <c r="NHI814" s="47"/>
      <c r="NHJ814" s="47"/>
      <c r="NHK814" s="47"/>
      <c r="NHL814" s="47"/>
      <c r="NHM814" s="47"/>
      <c r="NHN814" s="47"/>
      <c r="NHO814" s="47"/>
      <c r="NHP814" s="47"/>
      <c r="NHQ814" s="47"/>
      <c r="NHR814" s="47"/>
      <c r="NHS814" s="47"/>
      <c r="NHT814" s="47"/>
      <c r="NHU814" s="47"/>
      <c r="NHV814" s="47"/>
      <c r="NHW814" s="47"/>
      <c r="NHX814" s="47"/>
      <c r="NHY814" s="47"/>
      <c r="NHZ814" s="47"/>
      <c r="NIA814" s="47"/>
      <c r="NIB814" s="47"/>
      <c r="NIC814" s="47"/>
      <c r="NID814" s="47"/>
      <c r="NIE814" s="47"/>
      <c r="NIF814" s="47"/>
      <c r="NIG814" s="47"/>
      <c r="NIH814" s="47"/>
      <c r="NII814" s="47"/>
      <c r="NIJ814" s="47"/>
      <c r="NIK814" s="47"/>
      <c r="NIL814" s="47"/>
      <c r="NIM814" s="47"/>
      <c r="NIN814" s="47"/>
      <c r="NIO814" s="47"/>
      <c r="NIP814" s="47"/>
      <c r="NIQ814" s="47"/>
      <c r="NIR814" s="47"/>
      <c r="NIS814" s="47"/>
      <c r="NIT814" s="47"/>
      <c r="NIU814" s="47"/>
      <c r="NIV814" s="47"/>
      <c r="NIW814" s="47"/>
      <c r="NIX814" s="47"/>
      <c r="NIY814" s="47"/>
      <c r="NIZ814" s="47"/>
      <c r="NJA814" s="47"/>
      <c r="NJB814" s="47"/>
      <c r="NJC814" s="47"/>
      <c r="NJD814" s="47"/>
      <c r="NJE814" s="47"/>
      <c r="NJF814" s="47"/>
      <c r="NJG814" s="47"/>
      <c r="NJH814" s="47"/>
      <c r="NJI814" s="47"/>
      <c r="NJJ814" s="47"/>
      <c r="NJK814" s="47"/>
      <c r="NJL814" s="47"/>
      <c r="NJM814" s="47"/>
      <c r="NJN814" s="47"/>
      <c r="NJO814" s="47"/>
      <c r="NJP814" s="47"/>
      <c r="NJQ814" s="47"/>
      <c r="NJR814" s="47"/>
      <c r="NJS814" s="47"/>
      <c r="NJT814" s="47"/>
      <c r="NJU814" s="47"/>
      <c r="NJV814" s="47"/>
      <c r="NJW814" s="47"/>
      <c r="NJX814" s="47"/>
      <c r="NJY814" s="47"/>
      <c r="NJZ814" s="47"/>
      <c r="NKA814" s="47"/>
      <c r="NKB814" s="47"/>
      <c r="NKC814" s="47"/>
      <c r="NKD814" s="47"/>
      <c r="NKE814" s="47"/>
      <c r="NKF814" s="47"/>
      <c r="NKG814" s="47"/>
      <c r="NKH814" s="47"/>
      <c r="NKI814" s="47"/>
      <c r="NKJ814" s="47"/>
      <c r="NKK814" s="47"/>
      <c r="NKL814" s="47"/>
      <c r="NKM814" s="47"/>
      <c r="NKN814" s="47"/>
      <c r="NKO814" s="47"/>
      <c r="NKP814" s="47"/>
      <c r="NKQ814" s="47"/>
      <c r="NKR814" s="47"/>
      <c r="NKS814" s="47"/>
      <c r="NKT814" s="47"/>
      <c r="NKU814" s="47"/>
      <c r="NKV814" s="47"/>
      <c r="NKW814" s="47"/>
      <c r="NKX814" s="47"/>
      <c r="NKY814" s="47"/>
      <c r="NKZ814" s="47"/>
      <c r="NLA814" s="47"/>
      <c r="NLB814" s="47"/>
      <c r="NLC814" s="47"/>
      <c r="NLD814" s="47"/>
      <c r="NLE814" s="47"/>
      <c r="NLF814" s="47"/>
      <c r="NLG814" s="47"/>
      <c r="NLH814" s="47"/>
      <c r="NLI814" s="47"/>
      <c r="NLJ814" s="47"/>
      <c r="NLK814" s="47"/>
      <c r="NLL814" s="47"/>
      <c r="NLM814" s="47"/>
      <c r="NLN814" s="47"/>
      <c r="NLO814" s="47"/>
      <c r="NLP814" s="47"/>
      <c r="NLQ814" s="47"/>
      <c r="NLR814" s="47"/>
      <c r="NLS814" s="47"/>
      <c r="NLT814" s="47"/>
      <c r="NLU814" s="47"/>
      <c r="NLV814" s="47"/>
      <c r="NLW814" s="47"/>
      <c r="NLX814" s="47"/>
      <c r="NLY814" s="47"/>
      <c r="NLZ814" s="47"/>
      <c r="NMA814" s="47"/>
      <c r="NMB814" s="47"/>
      <c r="NMC814" s="47"/>
      <c r="NMD814" s="47"/>
      <c r="NME814" s="47"/>
      <c r="NMF814" s="47"/>
      <c r="NMG814" s="47"/>
      <c r="NMH814" s="47"/>
      <c r="NMI814" s="47"/>
      <c r="NMJ814" s="47"/>
      <c r="NMK814" s="47"/>
      <c r="NML814" s="47"/>
      <c r="NMM814" s="47"/>
      <c r="NMN814" s="47"/>
      <c r="NMO814" s="47"/>
      <c r="NMP814" s="47"/>
      <c r="NMQ814" s="47"/>
      <c r="NMR814" s="47"/>
      <c r="NMS814" s="47"/>
      <c r="NMT814" s="47"/>
      <c r="NMU814" s="47"/>
      <c r="NMV814" s="47"/>
      <c r="NMW814" s="47"/>
      <c r="NMX814" s="47"/>
      <c r="NMY814" s="47"/>
      <c r="NMZ814" s="47"/>
      <c r="NNA814" s="47"/>
      <c r="NNB814" s="47"/>
      <c r="NNC814" s="47"/>
      <c r="NND814" s="47"/>
      <c r="NNE814" s="47"/>
      <c r="NNF814" s="47"/>
      <c r="NNG814" s="47"/>
      <c r="NNH814" s="47"/>
      <c r="NNI814" s="47"/>
      <c r="NNJ814" s="47"/>
      <c r="NNK814" s="47"/>
      <c r="NNL814" s="47"/>
      <c r="NNM814" s="47"/>
      <c r="NNN814" s="47"/>
      <c r="NNO814" s="47"/>
      <c r="NNP814" s="47"/>
      <c r="NNQ814" s="47"/>
      <c r="NNR814" s="47"/>
      <c r="NNS814" s="47"/>
      <c r="NNT814" s="47"/>
      <c r="NNU814" s="47"/>
      <c r="NNV814" s="47"/>
      <c r="NNW814" s="47"/>
      <c r="NNX814" s="47"/>
      <c r="NNY814" s="47"/>
      <c r="NNZ814" s="47"/>
      <c r="NOA814" s="47"/>
      <c r="NOB814" s="47"/>
      <c r="NOC814" s="47"/>
      <c r="NOD814" s="47"/>
      <c r="NOE814" s="47"/>
      <c r="NOF814" s="47"/>
      <c r="NOG814" s="47"/>
      <c r="NOH814" s="47"/>
      <c r="NOI814" s="47"/>
      <c r="NOJ814" s="47"/>
      <c r="NOK814" s="47"/>
      <c r="NOL814" s="47"/>
      <c r="NOM814" s="47"/>
      <c r="NON814" s="47"/>
      <c r="NOO814" s="47"/>
      <c r="NOP814" s="47"/>
      <c r="NOQ814" s="47"/>
      <c r="NOR814" s="47"/>
      <c r="NOS814" s="47"/>
      <c r="NOT814" s="47"/>
      <c r="NOU814" s="47"/>
      <c r="NOV814" s="47"/>
      <c r="NOW814" s="47"/>
      <c r="NOX814" s="47"/>
      <c r="NOY814" s="47"/>
      <c r="NOZ814" s="47"/>
      <c r="NPA814" s="47"/>
      <c r="NPB814" s="47"/>
      <c r="NPC814" s="47"/>
      <c r="NPD814" s="47"/>
      <c r="NPE814" s="47"/>
      <c r="NPF814" s="47"/>
      <c r="NPG814" s="47"/>
      <c r="NPH814" s="47"/>
      <c r="NPI814" s="47"/>
      <c r="NPJ814" s="47"/>
      <c r="NPK814" s="47"/>
      <c r="NPL814" s="47"/>
      <c r="NPM814" s="47"/>
      <c r="NPN814" s="47"/>
      <c r="NPO814" s="47"/>
      <c r="NPP814" s="47"/>
      <c r="NPQ814" s="47"/>
      <c r="NPR814" s="47"/>
      <c r="NPS814" s="47"/>
      <c r="NPT814" s="47"/>
      <c r="NPU814" s="47"/>
      <c r="NPV814" s="47"/>
      <c r="NPW814" s="47"/>
      <c r="NPX814" s="47"/>
      <c r="NPY814" s="47"/>
      <c r="NPZ814" s="47"/>
      <c r="NQA814" s="47"/>
      <c r="NQB814" s="47"/>
      <c r="NQC814" s="47"/>
      <c r="NQD814" s="47"/>
      <c r="NQE814" s="47"/>
      <c r="NQF814" s="47"/>
      <c r="NQG814" s="47"/>
      <c r="NQH814" s="47"/>
      <c r="NQI814" s="47"/>
      <c r="NQJ814" s="47"/>
      <c r="NQK814" s="47"/>
      <c r="NQL814" s="47"/>
      <c r="NQM814" s="47"/>
      <c r="NQN814" s="47"/>
      <c r="NQO814" s="47"/>
      <c r="NQP814" s="47"/>
      <c r="NQQ814" s="47"/>
      <c r="NQR814" s="47"/>
      <c r="NQS814" s="47"/>
      <c r="NQT814" s="47"/>
      <c r="NQU814" s="47"/>
      <c r="NQV814" s="47"/>
      <c r="NQW814" s="47"/>
      <c r="NQX814" s="47"/>
      <c r="NQY814" s="47"/>
      <c r="NQZ814" s="47"/>
      <c r="NRA814" s="47"/>
      <c r="NRB814" s="47"/>
      <c r="NRC814" s="47"/>
      <c r="NRD814" s="47"/>
      <c r="NRE814" s="47"/>
      <c r="NRF814" s="47"/>
      <c r="NRG814" s="47"/>
      <c r="NRH814" s="47"/>
      <c r="NRI814" s="47"/>
      <c r="NRJ814" s="47"/>
      <c r="NRK814" s="47"/>
      <c r="NRL814" s="47"/>
      <c r="NRM814" s="47"/>
      <c r="NRN814" s="47"/>
      <c r="NRO814" s="47"/>
      <c r="NRP814" s="47"/>
      <c r="NRQ814" s="47"/>
      <c r="NRR814" s="47"/>
      <c r="NRS814" s="47"/>
      <c r="NRT814" s="47"/>
      <c r="NRU814" s="47"/>
      <c r="NRV814" s="47"/>
      <c r="NRW814" s="47"/>
      <c r="NRX814" s="47"/>
      <c r="NRY814" s="47"/>
      <c r="NRZ814" s="47"/>
      <c r="NSA814" s="47"/>
      <c r="NSB814" s="47"/>
      <c r="NSC814" s="47"/>
      <c r="NSD814" s="47"/>
      <c r="NSE814" s="47"/>
      <c r="NSF814" s="47"/>
      <c r="NSG814" s="47"/>
      <c r="NSH814" s="47"/>
      <c r="NSI814" s="47"/>
      <c r="NSJ814" s="47"/>
      <c r="NSK814" s="47"/>
      <c r="NSL814" s="47"/>
      <c r="NSM814" s="47"/>
      <c r="NSN814" s="47"/>
      <c r="NSO814" s="47"/>
      <c r="NSP814" s="47"/>
      <c r="NSQ814" s="47"/>
      <c r="NSR814" s="47"/>
      <c r="NSS814" s="47"/>
      <c r="NST814" s="47"/>
      <c r="NSU814" s="47"/>
      <c r="NSV814" s="47"/>
      <c r="NSW814" s="47"/>
      <c r="NSX814" s="47"/>
      <c r="NSY814" s="47"/>
      <c r="NSZ814" s="47"/>
      <c r="NTA814" s="47"/>
      <c r="NTB814" s="47"/>
      <c r="NTC814" s="47"/>
      <c r="NTD814" s="47"/>
      <c r="NTE814" s="47"/>
      <c r="NTF814" s="47"/>
      <c r="NTG814" s="47"/>
      <c r="NTH814" s="47"/>
      <c r="NTI814" s="47"/>
      <c r="NTJ814" s="47"/>
      <c r="NTK814" s="47"/>
      <c r="NTL814" s="47"/>
      <c r="NTM814" s="47"/>
      <c r="NTN814" s="47"/>
      <c r="NTO814" s="47"/>
      <c r="NTP814" s="47"/>
      <c r="NTQ814" s="47"/>
      <c r="NTR814" s="47"/>
      <c r="NTS814" s="47"/>
      <c r="NTT814" s="47"/>
      <c r="NTU814" s="47"/>
      <c r="NTV814" s="47"/>
      <c r="NTW814" s="47"/>
      <c r="NTX814" s="47"/>
      <c r="NTY814" s="47"/>
      <c r="NTZ814" s="47"/>
      <c r="NUA814" s="47"/>
      <c r="NUB814" s="47"/>
      <c r="NUC814" s="47"/>
      <c r="NUD814" s="47"/>
      <c r="NUE814" s="47"/>
      <c r="NUF814" s="47"/>
      <c r="NUG814" s="47"/>
      <c r="NUH814" s="47"/>
      <c r="NUI814" s="47"/>
      <c r="NUJ814" s="47"/>
      <c r="NUK814" s="47"/>
      <c r="NUL814" s="47"/>
      <c r="NUM814" s="47"/>
      <c r="NUN814" s="47"/>
      <c r="NUO814" s="47"/>
      <c r="NUP814" s="47"/>
      <c r="NUQ814" s="47"/>
      <c r="NUR814" s="47"/>
      <c r="NUS814" s="47"/>
      <c r="NUT814" s="47"/>
      <c r="NUU814" s="47"/>
      <c r="NUV814" s="47"/>
      <c r="NUW814" s="47"/>
      <c r="NUX814" s="47"/>
      <c r="NUY814" s="47"/>
      <c r="NUZ814" s="47"/>
      <c r="NVA814" s="47"/>
      <c r="NVB814" s="47"/>
      <c r="NVC814" s="47"/>
      <c r="NVD814" s="47"/>
      <c r="NVE814" s="47"/>
      <c r="NVF814" s="47"/>
      <c r="NVG814" s="47"/>
      <c r="NVH814" s="47"/>
      <c r="NVI814" s="47"/>
      <c r="NVJ814" s="47"/>
      <c r="NVK814" s="47"/>
      <c r="NVL814" s="47"/>
      <c r="NVM814" s="47"/>
      <c r="NVN814" s="47"/>
      <c r="NVO814" s="47"/>
      <c r="NVP814" s="47"/>
      <c r="NVQ814" s="47"/>
      <c r="NVR814" s="47"/>
      <c r="NVS814" s="47"/>
      <c r="NVT814" s="47"/>
      <c r="NVU814" s="47"/>
      <c r="NVV814" s="47"/>
      <c r="NVW814" s="47"/>
      <c r="NVX814" s="47"/>
      <c r="NVY814" s="47"/>
      <c r="NVZ814" s="47"/>
      <c r="NWA814" s="47"/>
      <c r="NWB814" s="47"/>
      <c r="NWC814" s="47"/>
      <c r="NWD814" s="47"/>
      <c r="NWE814" s="47"/>
      <c r="NWF814" s="47"/>
      <c r="NWG814" s="47"/>
      <c r="NWH814" s="47"/>
      <c r="NWI814" s="47"/>
      <c r="NWJ814" s="47"/>
      <c r="NWK814" s="47"/>
      <c r="NWL814" s="47"/>
      <c r="NWM814" s="47"/>
      <c r="NWN814" s="47"/>
      <c r="NWO814" s="47"/>
      <c r="NWP814" s="47"/>
      <c r="NWQ814" s="47"/>
      <c r="NWR814" s="47"/>
      <c r="NWS814" s="47"/>
      <c r="NWT814" s="47"/>
      <c r="NWU814" s="47"/>
      <c r="NWV814" s="47"/>
      <c r="NWW814" s="47"/>
      <c r="NWX814" s="47"/>
      <c r="NWY814" s="47"/>
      <c r="NWZ814" s="47"/>
      <c r="NXA814" s="47"/>
      <c r="NXB814" s="47"/>
      <c r="NXC814" s="47"/>
      <c r="NXD814" s="47"/>
      <c r="NXE814" s="47"/>
      <c r="NXF814" s="47"/>
      <c r="NXG814" s="47"/>
      <c r="NXH814" s="47"/>
      <c r="NXI814" s="47"/>
      <c r="NXJ814" s="47"/>
      <c r="NXK814" s="47"/>
      <c r="NXL814" s="47"/>
      <c r="NXM814" s="47"/>
      <c r="NXN814" s="47"/>
      <c r="NXO814" s="47"/>
      <c r="NXP814" s="47"/>
      <c r="NXQ814" s="47"/>
      <c r="NXR814" s="47"/>
      <c r="NXS814" s="47"/>
      <c r="NXT814" s="47"/>
      <c r="NXU814" s="47"/>
      <c r="NXV814" s="47"/>
      <c r="NXW814" s="47"/>
      <c r="NXX814" s="47"/>
      <c r="NXY814" s="47"/>
      <c r="NXZ814" s="47"/>
      <c r="NYA814" s="47"/>
      <c r="NYB814" s="47"/>
      <c r="NYC814" s="47"/>
      <c r="NYD814" s="47"/>
      <c r="NYE814" s="47"/>
      <c r="NYF814" s="47"/>
      <c r="NYG814" s="47"/>
      <c r="NYH814" s="47"/>
      <c r="NYI814" s="47"/>
      <c r="NYJ814" s="47"/>
      <c r="NYK814" s="47"/>
      <c r="NYL814" s="47"/>
      <c r="NYM814" s="47"/>
      <c r="NYN814" s="47"/>
      <c r="NYO814" s="47"/>
      <c r="NYP814" s="47"/>
      <c r="NYQ814" s="47"/>
      <c r="NYR814" s="47"/>
      <c r="NYS814" s="47"/>
      <c r="NYT814" s="47"/>
      <c r="NYU814" s="47"/>
      <c r="NYV814" s="47"/>
      <c r="NYW814" s="47"/>
      <c r="NYX814" s="47"/>
      <c r="NYY814" s="47"/>
      <c r="NYZ814" s="47"/>
      <c r="NZA814" s="47"/>
      <c r="NZB814" s="47"/>
      <c r="NZC814" s="47"/>
      <c r="NZD814" s="47"/>
      <c r="NZE814" s="47"/>
      <c r="NZF814" s="47"/>
      <c r="NZG814" s="47"/>
      <c r="NZH814" s="47"/>
      <c r="NZI814" s="47"/>
      <c r="NZJ814" s="47"/>
      <c r="NZK814" s="47"/>
      <c r="NZL814" s="47"/>
      <c r="NZM814" s="47"/>
      <c r="NZN814" s="47"/>
      <c r="NZO814" s="47"/>
      <c r="NZP814" s="47"/>
      <c r="NZQ814" s="47"/>
      <c r="NZR814" s="47"/>
      <c r="NZS814" s="47"/>
      <c r="NZT814" s="47"/>
      <c r="NZU814" s="47"/>
      <c r="NZV814" s="47"/>
      <c r="NZW814" s="47"/>
      <c r="NZX814" s="47"/>
      <c r="NZY814" s="47"/>
      <c r="NZZ814" s="47"/>
      <c r="OAA814" s="47"/>
      <c r="OAB814" s="47"/>
      <c r="OAC814" s="47"/>
      <c r="OAD814" s="47"/>
      <c r="OAE814" s="47"/>
      <c r="OAF814" s="47"/>
      <c r="OAG814" s="47"/>
      <c r="OAH814" s="47"/>
      <c r="OAI814" s="47"/>
      <c r="OAJ814" s="47"/>
      <c r="OAK814" s="47"/>
      <c r="OAL814" s="47"/>
      <c r="OAM814" s="47"/>
      <c r="OAN814" s="47"/>
      <c r="OAO814" s="47"/>
      <c r="OAP814" s="47"/>
      <c r="OAQ814" s="47"/>
      <c r="OAR814" s="47"/>
      <c r="OAS814" s="47"/>
      <c r="OAT814" s="47"/>
      <c r="OAU814" s="47"/>
      <c r="OAV814" s="47"/>
      <c r="OAW814" s="47"/>
      <c r="OAX814" s="47"/>
      <c r="OAY814" s="47"/>
      <c r="OAZ814" s="47"/>
      <c r="OBA814" s="47"/>
      <c r="OBB814" s="47"/>
      <c r="OBC814" s="47"/>
      <c r="OBD814" s="47"/>
      <c r="OBE814" s="47"/>
      <c r="OBF814" s="47"/>
      <c r="OBG814" s="47"/>
      <c r="OBH814" s="47"/>
      <c r="OBI814" s="47"/>
      <c r="OBJ814" s="47"/>
      <c r="OBK814" s="47"/>
      <c r="OBL814" s="47"/>
      <c r="OBM814" s="47"/>
      <c r="OBN814" s="47"/>
      <c r="OBO814" s="47"/>
      <c r="OBP814" s="47"/>
      <c r="OBQ814" s="47"/>
      <c r="OBR814" s="47"/>
      <c r="OBS814" s="47"/>
      <c r="OBT814" s="47"/>
      <c r="OBU814" s="47"/>
      <c r="OBV814" s="47"/>
      <c r="OBW814" s="47"/>
      <c r="OBX814" s="47"/>
      <c r="OBY814" s="47"/>
      <c r="OBZ814" s="47"/>
      <c r="OCA814" s="47"/>
      <c r="OCB814" s="47"/>
      <c r="OCC814" s="47"/>
      <c r="OCD814" s="47"/>
      <c r="OCE814" s="47"/>
      <c r="OCF814" s="47"/>
      <c r="OCG814" s="47"/>
      <c r="OCH814" s="47"/>
      <c r="OCI814" s="47"/>
      <c r="OCJ814" s="47"/>
      <c r="OCK814" s="47"/>
      <c r="OCL814" s="47"/>
      <c r="OCM814" s="47"/>
      <c r="OCN814" s="47"/>
      <c r="OCO814" s="47"/>
      <c r="OCP814" s="47"/>
      <c r="OCQ814" s="47"/>
      <c r="OCR814" s="47"/>
      <c r="OCS814" s="47"/>
      <c r="OCT814" s="47"/>
      <c r="OCU814" s="47"/>
      <c r="OCV814" s="47"/>
      <c r="OCW814" s="47"/>
      <c r="OCX814" s="47"/>
      <c r="OCY814" s="47"/>
      <c r="OCZ814" s="47"/>
      <c r="ODA814" s="47"/>
      <c r="ODB814" s="47"/>
      <c r="ODC814" s="47"/>
      <c r="ODD814" s="47"/>
      <c r="ODE814" s="47"/>
      <c r="ODF814" s="47"/>
      <c r="ODG814" s="47"/>
      <c r="ODH814" s="47"/>
      <c r="ODI814" s="47"/>
      <c r="ODJ814" s="47"/>
      <c r="ODK814" s="47"/>
      <c r="ODL814" s="47"/>
      <c r="ODM814" s="47"/>
      <c r="ODN814" s="47"/>
      <c r="ODO814" s="47"/>
      <c r="ODP814" s="47"/>
      <c r="ODQ814" s="47"/>
      <c r="ODR814" s="47"/>
      <c r="ODS814" s="47"/>
      <c r="ODT814" s="47"/>
      <c r="ODU814" s="47"/>
      <c r="ODV814" s="47"/>
      <c r="ODW814" s="47"/>
      <c r="ODX814" s="47"/>
      <c r="ODY814" s="47"/>
      <c r="ODZ814" s="47"/>
      <c r="OEA814" s="47"/>
      <c r="OEB814" s="47"/>
      <c r="OEC814" s="47"/>
      <c r="OED814" s="47"/>
      <c r="OEE814" s="47"/>
      <c r="OEF814" s="47"/>
      <c r="OEG814" s="47"/>
      <c r="OEH814" s="47"/>
      <c r="OEI814" s="47"/>
      <c r="OEJ814" s="47"/>
      <c r="OEK814" s="47"/>
      <c r="OEL814" s="47"/>
      <c r="OEM814" s="47"/>
      <c r="OEN814" s="47"/>
      <c r="OEO814" s="47"/>
      <c r="OEP814" s="47"/>
      <c r="OEQ814" s="47"/>
      <c r="OER814" s="47"/>
      <c r="OES814" s="47"/>
      <c r="OET814" s="47"/>
      <c r="OEU814" s="47"/>
      <c r="OEV814" s="47"/>
      <c r="OEW814" s="47"/>
      <c r="OEX814" s="47"/>
      <c r="OEY814" s="47"/>
      <c r="OEZ814" s="47"/>
      <c r="OFA814" s="47"/>
      <c r="OFB814" s="47"/>
      <c r="OFC814" s="47"/>
      <c r="OFD814" s="47"/>
      <c r="OFE814" s="47"/>
      <c r="OFF814" s="47"/>
      <c r="OFG814" s="47"/>
      <c r="OFH814" s="47"/>
      <c r="OFI814" s="47"/>
      <c r="OFJ814" s="47"/>
      <c r="OFK814" s="47"/>
      <c r="OFL814" s="47"/>
      <c r="OFM814" s="47"/>
      <c r="OFN814" s="47"/>
      <c r="OFO814" s="47"/>
      <c r="OFP814" s="47"/>
      <c r="OFQ814" s="47"/>
      <c r="OFR814" s="47"/>
      <c r="OFS814" s="47"/>
      <c r="OFT814" s="47"/>
      <c r="OFU814" s="47"/>
      <c r="OFV814" s="47"/>
      <c r="OFW814" s="47"/>
      <c r="OFX814" s="47"/>
      <c r="OFY814" s="47"/>
      <c r="OFZ814" s="47"/>
      <c r="OGA814" s="47"/>
      <c r="OGB814" s="47"/>
      <c r="OGC814" s="47"/>
      <c r="OGD814" s="47"/>
      <c r="OGE814" s="47"/>
      <c r="OGF814" s="47"/>
      <c r="OGG814" s="47"/>
      <c r="OGH814" s="47"/>
      <c r="OGI814" s="47"/>
      <c r="OGJ814" s="47"/>
      <c r="OGK814" s="47"/>
      <c r="OGL814" s="47"/>
      <c r="OGM814" s="47"/>
      <c r="OGN814" s="47"/>
      <c r="OGO814" s="47"/>
      <c r="OGP814" s="47"/>
      <c r="OGQ814" s="47"/>
      <c r="OGR814" s="47"/>
      <c r="OGS814" s="47"/>
      <c r="OGT814" s="47"/>
      <c r="OGU814" s="47"/>
      <c r="OGV814" s="47"/>
      <c r="OGW814" s="47"/>
      <c r="OGX814" s="47"/>
      <c r="OGY814" s="47"/>
      <c r="OGZ814" s="47"/>
      <c r="OHA814" s="47"/>
      <c r="OHB814" s="47"/>
      <c r="OHC814" s="47"/>
      <c r="OHD814" s="47"/>
      <c r="OHE814" s="47"/>
      <c r="OHF814" s="47"/>
      <c r="OHG814" s="47"/>
      <c r="OHH814" s="47"/>
      <c r="OHI814" s="47"/>
      <c r="OHJ814" s="47"/>
      <c r="OHK814" s="47"/>
      <c r="OHL814" s="47"/>
      <c r="OHM814" s="47"/>
      <c r="OHN814" s="47"/>
      <c r="OHO814" s="47"/>
      <c r="OHP814" s="47"/>
      <c r="OHQ814" s="47"/>
      <c r="OHR814" s="47"/>
      <c r="OHS814" s="47"/>
      <c r="OHT814" s="47"/>
      <c r="OHU814" s="47"/>
      <c r="OHV814" s="47"/>
      <c r="OHW814" s="47"/>
      <c r="OHX814" s="47"/>
      <c r="OHY814" s="47"/>
      <c r="OHZ814" s="47"/>
      <c r="OIA814" s="47"/>
      <c r="OIB814" s="47"/>
      <c r="OIC814" s="47"/>
      <c r="OID814" s="47"/>
      <c r="OIE814" s="47"/>
      <c r="OIF814" s="47"/>
      <c r="OIG814" s="47"/>
      <c r="OIH814" s="47"/>
      <c r="OII814" s="47"/>
      <c r="OIJ814" s="47"/>
      <c r="OIK814" s="47"/>
      <c r="OIL814" s="47"/>
      <c r="OIM814" s="47"/>
      <c r="OIN814" s="47"/>
      <c r="OIO814" s="47"/>
      <c r="OIP814" s="47"/>
      <c r="OIQ814" s="47"/>
      <c r="OIR814" s="47"/>
      <c r="OIS814" s="47"/>
      <c r="OIT814" s="47"/>
      <c r="OIU814" s="47"/>
      <c r="OIV814" s="47"/>
      <c r="OIW814" s="47"/>
      <c r="OIX814" s="47"/>
      <c r="OIY814" s="47"/>
      <c r="OIZ814" s="47"/>
      <c r="OJA814" s="47"/>
      <c r="OJB814" s="47"/>
      <c r="OJC814" s="47"/>
      <c r="OJD814" s="47"/>
      <c r="OJE814" s="47"/>
      <c r="OJF814" s="47"/>
      <c r="OJG814" s="47"/>
      <c r="OJH814" s="47"/>
      <c r="OJI814" s="47"/>
      <c r="OJJ814" s="47"/>
      <c r="OJK814" s="47"/>
      <c r="OJL814" s="47"/>
      <c r="OJM814" s="47"/>
      <c r="OJN814" s="47"/>
      <c r="OJO814" s="47"/>
      <c r="OJP814" s="47"/>
      <c r="OJQ814" s="47"/>
      <c r="OJR814" s="47"/>
      <c r="OJS814" s="47"/>
      <c r="OJT814" s="47"/>
      <c r="OJU814" s="47"/>
      <c r="OJV814" s="47"/>
      <c r="OJW814" s="47"/>
      <c r="OJX814" s="47"/>
      <c r="OJY814" s="47"/>
      <c r="OJZ814" s="47"/>
      <c r="OKA814" s="47"/>
      <c r="OKB814" s="47"/>
      <c r="OKC814" s="47"/>
      <c r="OKD814" s="47"/>
      <c r="OKE814" s="47"/>
      <c r="OKF814" s="47"/>
      <c r="OKG814" s="47"/>
      <c r="OKH814" s="47"/>
      <c r="OKI814" s="47"/>
      <c r="OKJ814" s="47"/>
      <c r="OKK814" s="47"/>
      <c r="OKL814" s="47"/>
      <c r="OKM814" s="47"/>
      <c r="OKN814" s="47"/>
      <c r="OKO814" s="47"/>
      <c r="OKP814" s="47"/>
      <c r="OKQ814" s="47"/>
      <c r="OKR814" s="47"/>
      <c r="OKS814" s="47"/>
      <c r="OKT814" s="47"/>
      <c r="OKU814" s="47"/>
      <c r="OKV814" s="47"/>
      <c r="OKW814" s="47"/>
      <c r="OKX814" s="47"/>
      <c r="OKY814" s="47"/>
      <c r="OKZ814" s="47"/>
      <c r="OLA814" s="47"/>
      <c r="OLB814" s="47"/>
      <c r="OLC814" s="47"/>
      <c r="OLD814" s="47"/>
      <c r="OLE814" s="47"/>
      <c r="OLF814" s="47"/>
      <c r="OLG814" s="47"/>
      <c r="OLH814" s="47"/>
      <c r="OLI814" s="47"/>
      <c r="OLJ814" s="47"/>
      <c r="OLK814" s="47"/>
      <c r="OLL814" s="47"/>
      <c r="OLM814" s="47"/>
      <c r="OLN814" s="47"/>
      <c r="OLO814" s="47"/>
      <c r="OLP814" s="47"/>
      <c r="OLQ814" s="47"/>
      <c r="OLR814" s="47"/>
      <c r="OLS814" s="47"/>
      <c r="OLT814" s="47"/>
      <c r="OLU814" s="47"/>
      <c r="OLV814" s="47"/>
      <c r="OLW814" s="47"/>
      <c r="OLX814" s="47"/>
      <c r="OLY814" s="47"/>
      <c r="OLZ814" s="47"/>
      <c r="OMA814" s="47"/>
      <c r="OMB814" s="47"/>
      <c r="OMC814" s="47"/>
      <c r="OMD814" s="47"/>
      <c r="OME814" s="47"/>
      <c r="OMF814" s="47"/>
      <c r="OMG814" s="47"/>
      <c r="OMH814" s="47"/>
      <c r="OMI814" s="47"/>
      <c r="OMJ814" s="47"/>
      <c r="OMK814" s="47"/>
      <c r="OML814" s="47"/>
      <c r="OMM814" s="47"/>
      <c r="OMN814" s="47"/>
      <c r="OMO814" s="47"/>
      <c r="OMP814" s="47"/>
      <c r="OMQ814" s="47"/>
      <c r="OMR814" s="47"/>
      <c r="OMS814" s="47"/>
      <c r="OMT814" s="47"/>
      <c r="OMU814" s="47"/>
      <c r="OMV814" s="47"/>
      <c r="OMW814" s="47"/>
      <c r="OMX814" s="47"/>
      <c r="OMY814" s="47"/>
      <c r="OMZ814" s="47"/>
      <c r="ONA814" s="47"/>
      <c r="ONB814" s="47"/>
      <c r="ONC814" s="47"/>
      <c r="OND814" s="47"/>
      <c r="ONE814" s="47"/>
      <c r="ONF814" s="47"/>
      <c r="ONG814" s="47"/>
      <c r="ONH814" s="47"/>
      <c r="ONI814" s="47"/>
      <c r="ONJ814" s="47"/>
      <c r="ONK814" s="47"/>
      <c r="ONL814" s="47"/>
      <c r="ONM814" s="47"/>
      <c r="ONN814" s="47"/>
      <c r="ONO814" s="47"/>
      <c r="ONP814" s="47"/>
      <c r="ONQ814" s="47"/>
      <c r="ONR814" s="47"/>
      <c r="ONS814" s="47"/>
      <c r="ONT814" s="47"/>
      <c r="ONU814" s="47"/>
      <c r="ONV814" s="47"/>
      <c r="ONW814" s="47"/>
      <c r="ONX814" s="47"/>
      <c r="ONY814" s="47"/>
      <c r="ONZ814" s="47"/>
      <c r="OOA814" s="47"/>
      <c r="OOB814" s="47"/>
      <c r="OOC814" s="47"/>
      <c r="OOD814" s="47"/>
      <c r="OOE814" s="47"/>
      <c r="OOF814" s="47"/>
      <c r="OOG814" s="47"/>
      <c r="OOH814" s="47"/>
      <c r="OOI814" s="47"/>
      <c r="OOJ814" s="47"/>
      <c r="OOK814" s="47"/>
      <c r="OOL814" s="47"/>
      <c r="OOM814" s="47"/>
      <c r="OON814" s="47"/>
      <c r="OOO814" s="47"/>
      <c r="OOP814" s="47"/>
      <c r="OOQ814" s="47"/>
      <c r="OOR814" s="47"/>
      <c r="OOS814" s="47"/>
      <c r="OOT814" s="47"/>
      <c r="OOU814" s="47"/>
      <c r="OOV814" s="47"/>
      <c r="OOW814" s="47"/>
      <c r="OOX814" s="47"/>
      <c r="OOY814" s="47"/>
      <c r="OOZ814" s="47"/>
      <c r="OPA814" s="47"/>
      <c r="OPB814" s="47"/>
      <c r="OPC814" s="47"/>
      <c r="OPD814" s="47"/>
      <c r="OPE814" s="47"/>
      <c r="OPF814" s="47"/>
      <c r="OPG814" s="47"/>
      <c r="OPH814" s="47"/>
      <c r="OPI814" s="47"/>
      <c r="OPJ814" s="47"/>
      <c r="OPK814" s="47"/>
      <c r="OPL814" s="47"/>
      <c r="OPM814" s="47"/>
      <c r="OPN814" s="47"/>
      <c r="OPO814" s="47"/>
      <c r="OPP814" s="47"/>
      <c r="OPQ814" s="47"/>
      <c r="OPR814" s="47"/>
      <c r="OPS814" s="47"/>
      <c r="OPT814" s="47"/>
      <c r="OPU814" s="47"/>
      <c r="OPV814" s="47"/>
      <c r="OPW814" s="47"/>
      <c r="OPX814" s="47"/>
      <c r="OPY814" s="47"/>
      <c r="OPZ814" s="47"/>
      <c r="OQA814" s="47"/>
      <c r="OQB814" s="47"/>
      <c r="OQC814" s="47"/>
      <c r="OQD814" s="47"/>
      <c r="OQE814" s="47"/>
      <c r="OQF814" s="47"/>
      <c r="OQG814" s="47"/>
      <c r="OQH814" s="47"/>
      <c r="OQI814" s="47"/>
      <c r="OQJ814" s="47"/>
      <c r="OQK814" s="47"/>
      <c r="OQL814" s="47"/>
      <c r="OQM814" s="47"/>
      <c r="OQN814" s="47"/>
      <c r="OQO814" s="47"/>
      <c r="OQP814" s="47"/>
      <c r="OQQ814" s="47"/>
      <c r="OQR814" s="47"/>
      <c r="OQS814" s="47"/>
      <c r="OQT814" s="47"/>
      <c r="OQU814" s="47"/>
      <c r="OQV814" s="47"/>
      <c r="OQW814" s="47"/>
      <c r="OQX814" s="47"/>
      <c r="OQY814" s="47"/>
      <c r="OQZ814" s="47"/>
      <c r="ORA814" s="47"/>
      <c r="ORB814" s="47"/>
      <c r="ORC814" s="47"/>
      <c r="ORD814" s="47"/>
      <c r="ORE814" s="47"/>
      <c r="ORF814" s="47"/>
      <c r="ORG814" s="47"/>
      <c r="ORH814" s="47"/>
      <c r="ORI814" s="47"/>
      <c r="ORJ814" s="47"/>
      <c r="ORK814" s="47"/>
      <c r="ORL814" s="47"/>
      <c r="ORM814" s="47"/>
      <c r="ORN814" s="47"/>
      <c r="ORO814" s="47"/>
      <c r="ORP814" s="47"/>
      <c r="ORQ814" s="47"/>
      <c r="ORR814" s="47"/>
      <c r="ORS814" s="47"/>
      <c r="ORT814" s="47"/>
      <c r="ORU814" s="47"/>
      <c r="ORV814" s="47"/>
      <c r="ORW814" s="47"/>
      <c r="ORX814" s="47"/>
      <c r="ORY814" s="47"/>
      <c r="ORZ814" s="47"/>
      <c r="OSA814" s="47"/>
      <c r="OSB814" s="47"/>
      <c r="OSC814" s="47"/>
      <c r="OSD814" s="47"/>
      <c r="OSE814" s="47"/>
      <c r="OSF814" s="47"/>
      <c r="OSG814" s="47"/>
      <c r="OSH814" s="47"/>
      <c r="OSI814" s="47"/>
      <c r="OSJ814" s="47"/>
      <c r="OSK814" s="47"/>
      <c r="OSL814" s="47"/>
      <c r="OSM814" s="47"/>
      <c r="OSN814" s="47"/>
      <c r="OSO814" s="47"/>
      <c r="OSP814" s="47"/>
      <c r="OSQ814" s="47"/>
      <c r="OSR814" s="47"/>
      <c r="OSS814" s="47"/>
      <c r="OST814" s="47"/>
      <c r="OSU814" s="47"/>
      <c r="OSV814" s="47"/>
      <c r="OSW814" s="47"/>
      <c r="OSX814" s="47"/>
      <c r="OSY814" s="47"/>
      <c r="OSZ814" s="47"/>
      <c r="OTA814" s="47"/>
      <c r="OTB814" s="47"/>
      <c r="OTC814" s="47"/>
      <c r="OTD814" s="47"/>
      <c r="OTE814" s="47"/>
      <c r="OTF814" s="47"/>
      <c r="OTG814" s="47"/>
      <c r="OTH814" s="47"/>
      <c r="OTI814" s="47"/>
      <c r="OTJ814" s="47"/>
      <c r="OTK814" s="47"/>
      <c r="OTL814" s="47"/>
      <c r="OTM814" s="47"/>
      <c r="OTN814" s="47"/>
      <c r="OTO814" s="47"/>
      <c r="OTP814" s="47"/>
      <c r="OTQ814" s="47"/>
      <c r="OTR814" s="47"/>
      <c r="OTS814" s="47"/>
      <c r="OTT814" s="47"/>
      <c r="OTU814" s="47"/>
      <c r="OTV814" s="47"/>
      <c r="OTW814" s="47"/>
      <c r="OTX814" s="47"/>
      <c r="OTY814" s="47"/>
      <c r="OTZ814" s="47"/>
      <c r="OUA814" s="47"/>
      <c r="OUB814" s="47"/>
      <c r="OUC814" s="47"/>
      <c r="OUD814" s="47"/>
      <c r="OUE814" s="47"/>
      <c r="OUF814" s="47"/>
      <c r="OUG814" s="47"/>
      <c r="OUH814" s="47"/>
      <c r="OUI814" s="47"/>
      <c r="OUJ814" s="47"/>
      <c r="OUK814" s="47"/>
      <c r="OUL814" s="47"/>
      <c r="OUM814" s="47"/>
      <c r="OUN814" s="47"/>
      <c r="OUO814" s="47"/>
      <c r="OUP814" s="47"/>
      <c r="OUQ814" s="47"/>
      <c r="OUR814" s="47"/>
      <c r="OUS814" s="47"/>
      <c r="OUT814" s="47"/>
      <c r="OUU814" s="47"/>
      <c r="OUV814" s="47"/>
      <c r="OUW814" s="47"/>
      <c r="OUX814" s="47"/>
      <c r="OUY814" s="47"/>
      <c r="OUZ814" s="47"/>
      <c r="OVA814" s="47"/>
      <c r="OVB814" s="47"/>
      <c r="OVC814" s="47"/>
      <c r="OVD814" s="47"/>
      <c r="OVE814" s="47"/>
      <c r="OVF814" s="47"/>
      <c r="OVG814" s="47"/>
      <c r="OVH814" s="47"/>
      <c r="OVI814" s="47"/>
      <c r="OVJ814" s="47"/>
      <c r="OVK814" s="47"/>
      <c r="OVL814" s="47"/>
      <c r="OVM814" s="47"/>
      <c r="OVN814" s="47"/>
      <c r="OVO814" s="47"/>
      <c r="OVP814" s="47"/>
      <c r="OVQ814" s="47"/>
      <c r="OVR814" s="47"/>
      <c r="OVS814" s="47"/>
      <c r="OVT814" s="47"/>
      <c r="OVU814" s="47"/>
      <c r="OVV814" s="47"/>
      <c r="OVW814" s="47"/>
      <c r="OVX814" s="47"/>
      <c r="OVY814" s="47"/>
      <c r="OVZ814" s="47"/>
      <c r="OWA814" s="47"/>
      <c r="OWB814" s="47"/>
      <c r="OWC814" s="47"/>
      <c r="OWD814" s="47"/>
      <c r="OWE814" s="47"/>
      <c r="OWF814" s="47"/>
      <c r="OWG814" s="47"/>
      <c r="OWH814" s="47"/>
      <c r="OWI814" s="47"/>
      <c r="OWJ814" s="47"/>
      <c r="OWK814" s="47"/>
      <c r="OWL814" s="47"/>
      <c r="OWM814" s="47"/>
      <c r="OWN814" s="47"/>
      <c r="OWO814" s="47"/>
      <c r="OWP814" s="47"/>
      <c r="OWQ814" s="47"/>
      <c r="OWR814" s="47"/>
      <c r="OWS814" s="47"/>
      <c r="OWT814" s="47"/>
      <c r="OWU814" s="47"/>
      <c r="OWV814" s="47"/>
      <c r="OWW814" s="47"/>
      <c r="OWX814" s="47"/>
      <c r="OWY814" s="47"/>
      <c r="OWZ814" s="47"/>
      <c r="OXA814" s="47"/>
      <c r="OXB814" s="47"/>
      <c r="OXC814" s="47"/>
      <c r="OXD814" s="47"/>
      <c r="OXE814" s="47"/>
      <c r="OXF814" s="47"/>
      <c r="OXG814" s="47"/>
      <c r="OXH814" s="47"/>
      <c r="OXI814" s="47"/>
      <c r="OXJ814" s="47"/>
      <c r="OXK814" s="47"/>
      <c r="OXL814" s="47"/>
      <c r="OXM814" s="47"/>
      <c r="OXN814" s="47"/>
      <c r="OXO814" s="47"/>
      <c r="OXP814" s="47"/>
      <c r="OXQ814" s="47"/>
      <c r="OXR814" s="47"/>
      <c r="OXS814" s="47"/>
      <c r="OXT814" s="47"/>
      <c r="OXU814" s="47"/>
      <c r="OXV814" s="47"/>
      <c r="OXW814" s="47"/>
      <c r="OXX814" s="47"/>
      <c r="OXY814" s="47"/>
      <c r="OXZ814" s="47"/>
      <c r="OYA814" s="47"/>
      <c r="OYB814" s="47"/>
      <c r="OYC814" s="47"/>
      <c r="OYD814" s="47"/>
      <c r="OYE814" s="47"/>
      <c r="OYF814" s="47"/>
      <c r="OYG814" s="47"/>
      <c r="OYH814" s="47"/>
      <c r="OYI814" s="47"/>
      <c r="OYJ814" s="47"/>
      <c r="OYK814" s="47"/>
      <c r="OYL814" s="47"/>
      <c r="OYM814" s="47"/>
      <c r="OYN814" s="47"/>
      <c r="OYO814" s="47"/>
      <c r="OYP814" s="47"/>
      <c r="OYQ814" s="47"/>
      <c r="OYR814" s="47"/>
      <c r="OYS814" s="47"/>
      <c r="OYT814" s="47"/>
      <c r="OYU814" s="47"/>
      <c r="OYV814" s="47"/>
      <c r="OYW814" s="47"/>
      <c r="OYX814" s="47"/>
      <c r="OYY814" s="47"/>
      <c r="OYZ814" s="47"/>
      <c r="OZA814" s="47"/>
      <c r="OZB814" s="47"/>
      <c r="OZC814" s="47"/>
      <c r="OZD814" s="47"/>
      <c r="OZE814" s="47"/>
      <c r="OZF814" s="47"/>
      <c r="OZG814" s="47"/>
      <c r="OZH814" s="47"/>
      <c r="OZI814" s="47"/>
      <c r="OZJ814" s="47"/>
      <c r="OZK814" s="47"/>
      <c r="OZL814" s="47"/>
      <c r="OZM814" s="47"/>
      <c r="OZN814" s="47"/>
      <c r="OZO814" s="47"/>
      <c r="OZP814" s="47"/>
      <c r="OZQ814" s="47"/>
      <c r="OZR814" s="47"/>
      <c r="OZS814" s="47"/>
      <c r="OZT814" s="47"/>
      <c r="OZU814" s="47"/>
      <c r="OZV814" s="47"/>
      <c r="OZW814" s="47"/>
      <c r="OZX814" s="47"/>
      <c r="OZY814" s="47"/>
      <c r="OZZ814" s="47"/>
      <c r="PAA814" s="47"/>
      <c r="PAB814" s="47"/>
      <c r="PAC814" s="47"/>
      <c r="PAD814" s="47"/>
      <c r="PAE814" s="47"/>
      <c r="PAF814" s="47"/>
      <c r="PAG814" s="47"/>
      <c r="PAH814" s="47"/>
      <c r="PAI814" s="47"/>
      <c r="PAJ814" s="47"/>
      <c r="PAK814" s="47"/>
      <c r="PAL814" s="47"/>
      <c r="PAM814" s="47"/>
      <c r="PAN814" s="47"/>
      <c r="PAO814" s="47"/>
      <c r="PAP814" s="47"/>
      <c r="PAQ814" s="47"/>
      <c r="PAR814" s="47"/>
      <c r="PAS814" s="47"/>
      <c r="PAT814" s="47"/>
      <c r="PAU814" s="47"/>
      <c r="PAV814" s="47"/>
      <c r="PAW814" s="47"/>
      <c r="PAX814" s="47"/>
      <c r="PAY814" s="47"/>
      <c r="PAZ814" s="47"/>
      <c r="PBA814" s="47"/>
      <c r="PBB814" s="47"/>
      <c r="PBC814" s="47"/>
      <c r="PBD814" s="47"/>
      <c r="PBE814" s="47"/>
      <c r="PBF814" s="47"/>
      <c r="PBG814" s="47"/>
      <c r="PBH814" s="47"/>
      <c r="PBI814" s="47"/>
      <c r="PBJ814" s="47"/>
      <c r="PBK814" s="47"/>
      <c r="PBL814" s="47"/>
      <c r="PBM814" s="47"/>
      <c r="PBN814" s="47"/>
      <c r="PBO814" s="47"/>
      <c r="PBP814" s="47"/>
      <c r="PBQ814" s="47"/>
      <c r="PBR814" s="47"/>
      <c r="PBS814" s="47"/>
      <c r="PBT814" s="47"/>
      <c r="PBU814" s="47"/>
      <c r="PBV814" s="47"/>
      <c r="PBW814" s="47"/>
      <c r="PBX814" s="47"/>
      <c r="PBY814" s="47"/>
      <c r="PBZ814" s="47"/>
      <c r="PCA814" s="47"/>
      <c r="PCB814" s="47"/>
      <c r="PCC814" s="47"/>
      <c r="PCD814" s="47"/>
      <c r="PCE814" s="47"/>
      <c r="PCF814" s="47"/>
      <c r="PCG814" s="47"/>
      <c r="PCH814" s="47"/>
      <c r="PCI814" s="47"/>
      <c r="PCJ814" s="47"/>
      <c r="PCK814" s="47"/>
      <c r="PCL814" s="47"/>
      <c r="PCM814" s="47"/>
      <c r="PCN814" s="47"/>
      <c r="PCO814" s="47"/>
      <c r="PCP814" s="47"/>
      <c r="PCQ814" s="47"/>
      <c r="PCR814" s="47"/>
      <c r="PCS814" s="47"/>
      <c r="PCT814" s="47"/>
      <c r="PCU814" s="47"/>
      <c r="PCV814" s="47"/>
      <c r="PCW814" s="47"/>
      <c r="PCX814" s="47"/>
      <c r="PCY814" s="47"/>
      <c r="PCZ814" s="47"/>
      <c r="PDA814" s="47"/>
      <c r="PDB814" s="47"/>
      <c r="PDC814" s="47"/>
      <c r="PDD814" s="47"/>
      <c r="PDE814" s="47"/>
      <c r="PDF814" s="47"/>
      <c r="PDG814" s="47"/>
      <c r="PDH814" s="47"/>
      <c r="PDI814" s="47"/>
      <c r="PDJ814" s="47"/>
      <c r="PDK814" s="47"/>
      <c r="PDL814" s="47"/>
      <c r="PDM814" s="47"/>
      <c r="PDN814" s="47"/>
      <c r="PDO814" s="47"/>
      <c r="PDP814" s="47"/>
      <c r="PDQ814" s="47"/>
      <c r="PDR814" s="47"/>
      <c r="PDS814" s="47"/>
      <c r="PDT814" s="47"/>
      <c r="PDU814" s="47"/>
      <c r="PDV814" s="47"/>
      <c r="PDW814" s="47"/>
      <c r="PDX814" s="47"/>
      <c r="PDY814" s="47"/>
      <c r="PDZ814" s="47"/>
      <c r="PEA814" s="47"/>
      <c r="PEB814" s="47"/>
      <c r="PEC814" s="47"/>
      <c r="PED814" s="47"/>
      <c r="PEE814" s="47"/>
      <c r="PEF814" s="47"/>
      <c r="PEG814" s="47"/>
      <c r="PEH814" s="47"/>
      <c r="PEI814" s="47"/>
      <c r="PEJ814" s="47"/>
      <c r="PEK814" s="47"/>
      <c r="PEL814" s="47"/>
      <c r="PEM814" s="47"/>
      <c r="PEN814" s="47"/>
      <c r="PEO814" s="47"/>
      <c r="PEP814" s="47"/>
      <c r="PEQ814" s="47"/>
      <c r="PER814" s="47"/>
      <c r="PES814" s="47"/>
      <c r="PET814" s="47"/>
      <c r="PEU814" s="47"/>
      <c r="PEV814" s="47"/>
      <c r="PEW814" s="47"/>
      <c r="PEX814" s="47"/>
      <c r="PEY814" s="47"/>
      <c r="PEZ814" s="47"/>
      <c r="PFA814" s="47"/>
      <c r="PFB814" s="47"/>
      <c r="PFC814" s="47"/>
      <c r="PFD814" s="47"/>
      <c r="PFE814" s="47"/>
      <c r="PFF814" s="47"/>
      <c r="PFG814" s="47"/>
      <c r="PFH814" s="47"/>
      <c r="PFI814" s="47"/>
      <c r="PFJ814" s="47"/>
      <c r="PFK814" s="47"/>
      <c r="PFL814" s="47"/>
      <c r="PFM814" s="47"/>
      <c r="PFN814" s="47"/>
      <c r="PFO814" s="47"/>
      <c r="PFP814" s="47"/>
      <c r="PFQ814" s="47"/>
      <c r="PFR814" s="47"/>
      <c r="PFS814" s="47"/>
      <c r="PFT814" s="47"/>
      <c r="PFU814" s="47"/>
      <c r="PFV814" s="47"/>
      <c r="PFW814" s="47"/>
      <c r="PFX814" s="47"/>
      <c r="PFY814" s="47"/>
      <c r="PFZ814" s="47"/>
      <c r="PGA814" s="47"/>
      <c r="PGB814" s="47"/>
      <c r="PGC814" s="47"/>
      <c r="PGD814" s="47"/>
      <c r="PGE814" s="47"/>
      <c r="PGF814" s="47"/>
      <c r="PGG814" s="47"/>
      <c r="PGH814" s="47"/>
      <c r="PGI814" s="47"/>
      <c r="PGJ814" s="47"/>
      <c r="PGK814" s="47"/>
      <c r="PGL814" s="47"/>
      <c r="PGM814" s="47"/>
      <c r="PGN814" s="47"/>
      <c r="PGO814" s="47"/>
      <c r="PGP814" s="47"/>
      <c r="PGQ814" s="47"/>
      <c r="PGR814" s="47"/>
      <c r="PGS814" s="47"/>
      <c r="PGT814" s="47"/>
      <c r="PGU814" s="47"/>
      <c r="PGV814" s="47"/>
      <c r="PGW814" s="47"/>
      <c r="PGX814" s="47"/>
      <c r="PGY814" s="47"/>
      <c r="PGZ814" s="47"/>
      <c r="PHA814" s="47"/>
      <c r="PHB814" s="47"/>
      <c r="PHC814" s="47"/>
      <c r="PHD814" s="47"/>
      <c r="PHE814" s="47"/>
      <c r="PHF814" s="47"/>
      <c r="PHG814" s="47"/>
      <c r="PHH814" s="47"/>
      <c r="PHI814" s="47"/>
      <c r="PHJ814" s="47"/>
      <c r="PHK814" s="47"/>
      <c r="PHL814" s="47"/>
      <c r="PHM814" s="47"/>
      <c r="PHN814" s="47"/>
      <c r="PHO814" s="47"/>
      <c r="PHP814" s="47"/>
      <c r="PHQ814" s="47"/>
      <c r="PHR814" s="47"/>
      <c r="PHS814" s="47"/>
      <c r="PHT814" s="47"/>
      <c r="PHU814" s="47"/>
      <c r="PHV814" s="47"/>
      <c r="PHW814" s="47"/>
      <c r="PHX814" s="47"/>
      <c r="PHY814" s="47"/>
      <c r="PHZ814" s="47"/>
      <c r="PIA814" s="47"/>
      <c r="PIB814" s="47"/>
      <c r="PIC814" s="47"/>
      <c r="PID814" s="47"/>
      <c r="PIE814" s="47"/>
      <c r="PIF814" s="47"/>
      <c r="PIG814" s="47"/>
      <c r="PIH814" s="47"/>
      <c r="PII814" s="47"/>
      <c r="PIJ814" s="47"/>
      <c r="PIK814" s="47"/>
      <c r="PIL814" s="47"/>
      <c r="PIM814" s="47"/>
      <c r="PIN814" s="47"/>
      <c r="PIO814" s="47"/>
      <c r="PIP814" s="47"/>
      <c r="PIQ814" s="47"/>
      <c r="PIR814" s="47"/>
      <c r="PIS814" s="47"/>
      <c r="PIT814" s="47"/>
      <c r="PIU814" s="47"/>
      <c r="PIV814" s="47"/>
      <c r="PIW814" s="47"/>
      <c r="PIX814" s="47"/>
      <c r="PIY814" s="47"/>
      <c r="PIZ814" s="47"/>
      <c r="PJA814" s="47"/>
      <c r="PJB814" s="47"/>
      <c r="PJC814" s="47"/>
      <c r="PJD814" s="47"/>
      <c r="PJE814" s="47"/>
      <c r="PJF814" s="47"/>
      <c r="PJG814" s="47"/>
      <c r="PJH814" s="47"/>
      <c r="PJI814" s="47"/>
      <c r="PJJ814" s="47"/>
      <c r="PJK814" s="47"/>
      <c r="PJL814" s="47"/>
      <c r="PJM814" s="47"/>
      <c r="PJN814" s="47"/>
      <c r="PJO814" s="47"/>
      <c r="PJP814" s="47"/>
      <c r="PJQ814" s="47"/>
      <c r="PJR814" s="47"/>
      <c r="PJS814" s="47"/>
      <c r="PJT814" s="47"/>
      <c r="PJU814" s="47"/>
      <c r="PJV814" s="47"/>
      <c r="PJW814" s="47"/>
      <c r="PJX814" s="47"/>
      <c r="PJY814" s="47"/>
      <c r="PJZ814" s="47"/>
      <c r="PKA814" s="47"/>
      <c r="PKB814" s="47"/>
      <c r="PKC814" s="47"/>
      <c r="PKD814" s="47"/>
      <c r="PKE814" s="47"/>
      <c r="PKF814" s="47"/>
      <c r="PKG814" s="47"/>
      <c r="PKH814" s="47"/>
      <c r="PKI814" s="47"/>
      <c r="PKJ814" s="47"/>
      <c r="PKK814" s="47"/>
      <c r="PKL814" s="47"/>
      <c r="PKM814" s="47"/>
      <c r="PKN814" s="47"/>
      <c r="PKO814" s="47"/>
      <c r="PKP814" s="47"/>
      <c r="PKQ814" s="47"/>
      <c r="PKR814" s="47"/>
      <c r="PKS814" s="47"/>
      <c r="PKT814" s="47"/>
      <c r="PKU814" s="47"/>
      <c r="PKV814" s="47"/>
      <c r="PKW814" s="47"/>
      <c r="PKX814" s="47"/>
      <c r="PKY814" s="47"/>
      <c r="PKZ814" s="47"/>
      <c r="PLA814" s="47"/>
      <c r="PLB814" s="47"/>
      <c r="PLC814" s="47"/>
      <c r="PLD814" s="47"/>
      <c r="PLE814" s="47"/>
      <c r="PLF814" s="47"/>
      <c r="PLG814" s="47"/>
      <c r="PLH814" s="47"/>
      <c r="PLI814" s="47"/>
      <c r="PLJ814" s="47"/>
      <c r="PLK814" s="47"/>
      <c r="PLL814" s="47"/>
      <c r="PLM814" s="47"/>
      <c r="PLN814" s="47"/>
      <c r="PLO814" s="47"/>
      <c r="PLP814" s="47"/>
      <c r="PLQ814" s="47"/>
      <c r="PLR814" s="47"/>
      <c r="PLS814" s="47"/>
      <c r="PLT814" s="47"/>
      <c r="PLU814" s="47"/>
      <c r="PLV814" s="47"/>
      <c r="PLW814" s="47"/>
      <c r="PLX814" s="47"/>
      <c r="PLY814" s="47"/>
      <c r="PLZ814" s="47"/>
      <c r="PMA814" s="47"/>
      <c r="PMB814" s="47"/>
      <c r="PMC814" s="47"/>
      <c r="PMD814" s="47"/>
      <c r="PME814" s="47"/>
      <c r="PMF814" s="47"/>
      <c r="PMG814" s="47"/>
      <c r="PMH814" s="47"/>
      <c r="PMI814" s="47"/>
      <c r="PMJ814" s="47"/>
      <c r="PMK814" s="47"/>
      <c r="PML814" s="47"/>
      <c r="PMM814" s="47"/>
      <c r="PMN814" s="47"/>
      <c r="PMO814" s="47"/>
      <c r="PMP814" s="47"/>
      <c r="PMQ814" s="47"/>
      <c r="PMR814" s="47"/>
      <c r="PMS814" s="47"/>
      <c r="PMT814" s="47"/>
      <c r="PMU814" s="47"/>
      <c r="PMV814" s="47"/>
      <c r="PMW814" s="47"/>
      <c r="PMX814" s="47"/>
      <c r="PMY814" s="47"/>
      <c r="PMZ814" s="47"/>
      <c r="PNA814" s="47"/>
      <c r="PNB814" s="47"/>
      <c r="PNC814" s="47"/>
      <c r="PND814" s="47"/>
      <c r="PNE814" s="47"/>
      <c r="PNF814" s="47"/>
      <c r="PNG814" s="47"/>
      <c r="PNH814" s="47"/>
      <c r="PNI814" s="47"/>
      <c r="PNJ814" s="47"/>
      <c r="PNK814" s="47"/>
      <c r="PNL814" s="47"/>
      <c r="PNM814" s="47"/>
      <c r="PNN814" s="47"/>
      <c r="PNO814" s="47"/>
      <c r="PNP814" s="47"/>
      <c r="PNQ814" s="47"/>
      <c r="PNR814" s="47"/>
      <c r="PNS814" s="47"/>
      <c r="PNT814" s="47"/>
      <c r="PNU814" s="47"/>
      <c r="PNV814" s="47"/>
      <c r="PNW814" s="47"/>
      <c r="PNX814" s="47"/>
      <c r="PNY814" s="47"/>
      <c r="PNZ814" s="47"/>
      <c r="POA814" s="47"/>
      <c r="POB814" s="47"/>
      <c r="POC814" s="47"/>
      <c r="POD814" s="47"/>
      <c r="POE814" s="47"/>
      <c r="POF814" s="47"/>
      <c r="POG814" s="47"/>
      <c r="POH814" s="47"/>
      <c r="POI814" s="47"/>
      <c r="POJ814" s="47"/>
      <c r="POK814" s="47"/>
      <c r="POL814" s="47"/>
      <c r="POM814" s="47"/>
      <c r="PON814" s="47"/>
      <c r="POO814" s="47"/>
      <c r="POP814" s="47"/>
      <c r="POQ814" s="47"/>
      <c r="POR814" s="47"/>
      <c r="POS814" s="47"/>
      <c r="POT814" s="47"/>
      <c r="POU814" s="47"/>
      <c r="POV814" s="47"/>
      <c r="POW814" s="47"/>
      <c r="POX814" s="47"/>
      <c r="POY814" s="47"/>
      <c r="POZ814" s="47"/>
      <c r="PPA814" s="47"/>
      <c r="PPB814" s="47"/>
      <c r="PPC814" s="47"/>
      <c r="PPD814" s="47"/>
      <c r="PPE814" s="47"/>
      <c r="PPF814" s="47"/>
      <c r="PPG814" s="47"/>
      <c r="PPH814" s="47"/>
      <c r="PPI814" s="47"/>
      <c r="PPJ814" s="47"/>
      <c r="PPK814" s="47"/>
      <c r="PPL814" s="47"/>
      <c r="PPM814" s="47"/>
      <c r="PPN814" s="47"/>
      <c r="PPO814" s="47"/>
      <c r="PPP814" s="47"/>
      <c r="PPQ814" s="47"/>
      <c r="PPR814" s="47"/>
      <c r="PPS814" s="47"/>
      <c r="PPT814" s="47"/>
      <c r="PPU814" s="47"/>
      <c r="PPV814" s="47"/>
      <c r="PPW814" s="47"/>
      <c r="PPX814" s="47"/>
      <c r="PPY814" s="47"/>
      <c r="PPZ814" s="47"/>
      <c r="PQA814" s="47"/>
      <c r="PQB814" s="47"/>
      <c r="PQC814" s="47"/>
      <c r="PQD814" s="47"/>
      <c r="PQE814" s="47"/>
      <c r="PQF814" s="47"/>
      <c r="PQG814" s="47"/>
      <c r="PQH814" s="47"/>
      <c r="PQI814" s="47"/>
      <c r="PQJ814" s="47"/>
      <c r="PQK814" s="47"/>
      <c r="PQL814" s="47"/>
      <c r="PQM814" s="47"/>
      <c r="PQN814" s="47"/>
      <c r="PQO814" s="47"/>
      <c r="PQP814" s="47"/>
      <c r="PQQ814" s="47"/>
      <c r="PQR814" s="47"/>
      <c r="PQS814" s="47"/>
      <c r="PQT814" s="47"/>
      <c r="PQU814" s="47"/>
      <c r="PQV814" s="47"/>
      <c r="PQW814" s="47"/>
      <c r="PQX814" s="47"/>
      <c r="PQY814" s="47"/>
      <c r="PQZ814" s="47"/>
      <c r="PRA814" s="47"/>
      <c r="PRB814" s="47"/>
      <c r="PRC814" s="47"/>
      <c r="PRD814" s="47"/>
      <c r="PRE814" s="47"/>
      <c r="PRF814" s="47"/>
      <c r="PRG814" s="47"/>
      <c r="PRH814" s="47"/>
      <c r="PRI814" s="47"/>
      <c r="PRJ814" s="47"/>
      <c r="PRK814" s="47"/>
      <c r="PRL814" s="47"/>
      <c r="PRM814" s="47"/>
      <c r="PRN814" s="47"/>
      <c r="PRO814" s="47"/>
      <c r="PRP814" s="47"/>
      <c r="PRQ814" s="47"/>
      <c r="PRR814" s="47"/>
      <c r="PRS814" s="47"/>
      <c r="PRT814" s="47"/>
      <c r="PRU814" s="47"/>
      <c r="PRV814" s="47"/>
      <c r="PRW814" s="47"/>
      <c r="PRX814" s="47"/>
      <c r="PRY814" s="47"/>
      <c r="PRZ814" s="47"/>
      <c r="PSA814" s="47"/>
      <c r="PSB814" s="47"/>
      <c r="PSC814" s="47"/>
      <c r="PSD814" s="47"/>
      <c r="PSE814" s="47"/>
      <c r="PSF814" s="47"/>
      <c r="PSG814" s="47"/>
      <c r="PSH814" s="47"/>
      <c r="PSI814" s="47"/>
      <c r="PSJ814" s="47"/>
      <c r="PSK814" s="47"/>
      <c r="PSL814" s="47"/>
      <c r="PSM814" s="47"/>
      <c r="PSN814" s="47"/>
      <c r="PSO814" s="47"/>
      <c r="PSP814" s="47"/>
      <c r="PSQ814" s="47"/>
      <c r="PSR814" s="47"/>
      <c r="PSS814" s="47"/>
      <c r="PST814" s="47"/>
      <c r="PSU814" s="47"/>
      <c r="PSV814" s="47"/>
      <c r="PSW814" s="47"/>
      <c r="PSX814" s="47"/>
      <c r="PSY814" s="47"/>
      <c r="PSZ814" s="47"/>
      <c r="PTA814" s="47"/>
      <c r="PTB814" s="47"/>
      <c r="PTC814" s="47"/>
      <c r="PTD814" s="47"/>
      <c r="PTE814" s="47"/>
      <c r="PTF814" s="47"/>
      <c r="PTG814" s="47"/>
      <c r="PTH814" s="47"/>
      <c r="PTI814" s="47"/>
      <c r="PTJ814" s="47"/>
      <c r="PTK814" s="47"/>
      <c r="PTL814" s="47"/>
      <c r="PTM814" s="47"/>
      <c r="PTN814" s="47"/>
      <c r="PTO814" s="47"/>
      <c r="PTP814" s="47"/>
      <c r="PTQ814" s="47"/>
      <c r="PTR814" s="47"/>
      <c r="PTS814" s="47"/>
      <c r="PTT814" s="47"/>
      <c r="PTU814" s="47"/>
      <c r="PTV814" s="47"/>
      <c r="PTW814" s="47"/>
      <c r="PTX814" s="47"/>
      <c r="PTY814" s="47"/>
      <c r="PTZ814" s="47"/>
      <c r="PUA814" s="47"/>
      <c r="PUB814" s="47"/>
      <c r="PUC814" s="47"/>
      <c r="PUD814" s="47"/>
      <c r="PUE814" s="47"/>
      <c r="PUF814" s="47"/>
      <c r="PUG814" s="47"/>
      <c r="PUH814" s="47"/>
      <c r="PUI814" s="47"/>
      <c r="PUJ814" s="47"/>
      <c r="PUK814" s="47"/>
      <c r="PUL814" s="47"/>
      <c r="PUM814" s="47"/>
      <c r="PUN814" s="47"/>
      <c r="PUO814" s="47"/>
      <c r="PUP814" s="47"/>
      <c r="PUQ814" s="47"/>
      <c r="PUR814" s="47"/>
      <c r="PUS814" s="47"/>
      <c r="PUT814" s="47"/>
      <c r="PUU814" s="47"/>
      <c r="PUV814" s="47"/>
      <c r="PUW814" s="47"/>
      <c r="PUX814" s="47"/>
      <c r="PUY814" s="47"/>
      <c r="PUZ814" s="47"/>
      <c r="PVA814" s="47"/>
      <c r="PVB814" s="47"/>
      <c r="PVC814" s="47"/>
      <c r="PVD814" s="47"/>
      <c r="PVE814" s="47"/>
      <c r="PVF814" s="47"/>
      <c r="PVG814" s="47"/>
      <c r="PVH814" s="47"/>
      <c r="PVI814" s="47"/>
      <c r="PVJ814" s="47"/>
      <c r="PVK814" s="47"/>
      <c r="PVL814" s="47"/>
      <c r="PVM814" s="47"/>
      <c r="PVN814" s="47"/>
      <c r="PVO814" s="47"/>
      <c r="PVP814" s="47"/>
      <c r="PVQ814" s="47"/>
      <c r="PVR814" s="47"/>
      <c r="PVS814" s="47"/>
      <c r="PVT814" s="47"/>
      <c r="PVU814" s="47"/>
      <c r="PVV814" s="47"/>
      <c r="PVW814" s="47"/>
      <c r="PVX814" s="47"/>
      <c r="PVY814" s="47"/>
      <c r="PVZ814" s="47"/>
      <c r="PWA814" s="47"/>
      <c r="PWB814" s="47"/>
      <c r="PWC814" s="47"/>
      <c r="PWD814" s="47"/>
      <c r="PWE814" s="47"/>
      <c r="PWF814" s="47"/>
      <c r="PWG814" s="47"/>
      <c r="PWH814" s="47"/>
      <c r="PWI814" s="47"/>
      <c r="PWJ814" s="47"/>
      <c r="PWK814" s="47"/>
      <c r="PWL814" s="47"/>
      <c r="PWM814" s="47"/>
      <c r="PWN814" s="47"/>
      <c r="PWO814" s="47"/>
      <c r="PWP814" s="47"/>
      <c r="PWQ814" s="47"/>
      <c r="PWR814" s="47"/>
      <c r="PWS814" s="47"/>
      <c r="PWT814" s="47"/>
      <c r="PWU814" s="47"/>
      <c r="PWV814" s="47"/>
      <c r="PWW814" s="47"/>
      <c r="PWX814" s="47"/>
      <c r="PWY814" s="47"/>
      <c r="PWZ814" s="47"/>
      <c r="PXA814" s="47"/>
      <c r="PXB814" s="47"/>
      <c r="PXC814" s="47"/>
      <c r="PXD814" s="47"/>
      <c r="PXE814" s="47"/>
      <c r="PXF814" s="47"/>
      <c r="PXG814" s="47"/>
      <c r="PXH814" s="47"/>
      <c r="PXI814" s="47"/>
      <c r="PXJ814" s="47"/>
      <c r="PXK814" s="47"/>
      <c r="PXL814" s="47"/>
      <c r="PXM814" s="47"/>
      <c r="PXN814" s="47"/>
      <c r="PXO814" s="47"/>
      <c r="PXP814" s="47"/>
      <c r="PXQ814" s="47"/>
      <c r="PXR814" s="47"/>
      <c r="PXS814" s="47"/>
      <c r="PXT814" s="47"/>
      <c r="PXU814" s="47"/>
      <c r="PXV814" s="47"/>
      <c r="PXW814" s="47"/>
      <c r="PXX814" s="47"/>
      <c r="PXY814" s="47"/>
      <c r="PXZ814" s="47"/>
      <c r="PYA814" s="47"/>
      <c r="PYB814" s="47"/>
      <c r="PYC814" s="47"/>
      <c r="PYD814" s="47"/>
      <c r="PYE814" s="47"/>
      <c r="PYF814" s="47"/>
      <c r="PYG814" s="47"/>
      <c r="PYH814" s="47"/>
      <c r="PYI814" s="47"/>
      <c r="PYJ814" s="47"/>
      <c r="PYK814" s="47"/>
      <c r="PYL814" s="47"/>
      <c r="PYM814" s="47"/>
      <c r="PYN814" s="47"/>
      <c r="PYO814" s="47"/>
      <c r="PYP814" s="47"/>
      <c r="PYQ814" s="47"/>
      <c r="PYR814" s="47"/>
      <c r="PYS814" s="47"/>
      <c r="PYT814" s="47"/>
      <c r="PYU814" s="47"/>
      <c r="PYV814" s="47"/>
      <c r="PYW814" s="47"/>
      <c r="PYX814" s="47"/>
      <c r="PYY814" s="47"/>
      <c r="PYZ814" s="47"/>
      <c r="PZA814" s="47"/>
      <c r="PZB814" s="47"/>
      <c r="PZC814" s="47"/>
      <c r="PZD814" s="47"/>
      <c r="PZE814" s="47"/>
      <c r="PZF814" s="47"/>
      <c r="PZG814" s="47"/>
      <c r="PZH814" s="47"/>
      <c r="PZI814" s="47"/>
      <c r="PZJ814" s="47"/>
      <c r="PZK814" s="47"/>
      <c r="PZL814" s="47"/>
      <c r="PZM814" s="47"/>
      <c r="PZN814" s="47"/>
      <c r="PZO814" s="47"/>
      <c r="PZP814" s="47"/>
      <c r="PZQ814" s="47"/>
      <c r="PZR814" s="47"/>
      <c r="PZS814" s="47"/>
      <c r="PZT814" s="47"/>
      <c r="PZU814" s="47"/>
      <c r="PZV814" s="47"/>
      <c r="PZW814" s="47"/>
      <c r="PZX814" s="47"/>
      <c r="PZY814" s="47"/>
      <c r="PZZ814" s="47"/>
      <c r="QAA814" s="47"/>
      <c r="QAB814" s="47"/>
      <c r="QAC814" s="47"/>
      <c r="QAD814" s="47"/>
      <c r="QAE814" s="47"/>
      <c r="QAF814" s="47"/>
      <c r="QAG814" s="47"/>
      <c r="QAH814" s="47"/>
      <c r="QAI814" s="47"/>
      <c r="QAJ814" s="47"/>
      <c r="QAK814" s="47"/>
      <c r="QAL814" s="47"/>
      <c r="QAM814" s="47"/>
      <c r="QAN814" s="47"/>
      <c r="QAO814" s="47"/>
      <c r="QAP814" s="47"/>
      <c r="QAQ814" s="47"/>
      <c r="QAR814" s="47"/>
      <c r="QAS814" s="47"/>
      <c r="QAT814" s="47"/>
      <c r="QAU814" s="47"/>
      <c r="QAV814" s="47"/>
      <c r="QAW814" s="47"/>
      <c r="QAX814" s="47"/>
      <c r="QAY814" s="47"/>
      <c r="QAZ814" s="47"/>
      <c r="QBA814" s="47"/>
      <c r="QBB814" s="47"/>
      <c r="QBC814" s="47"/>
      <c r="QBD814" s="47"/>
      <c r="QBE814" s="47"/>
      <c r="QBF814" s="47"/>
      <c r="QBG814" s="47"/>
      <c r="QBH814" s="47"/>
      <c r="QBI814" s="47"/>
      <c r="QBJ814" s="47"/>
      <c r="QBK814" s="47"/>
      <c r="QBL814" s="47"/>
      <c r="QBM814" s="47"/>
      <c r="QBN814" s="47"/>
      <c r="QBO814" s="47"/>
      <c r="QBP814" s="47"/>
      <c r="QBQ814" s="47"/>
      <c r="QBR814" s="47"/>
      <c r="QBS814" s="47"/>
      <c r="QBT814" s="47"/>
      <c r="QBU814" s="47"/>
      <c r="QBV814" s="47"/>
      <c r="QBW814" s="47"/>
      <c r="QBX814" s="47"/>
      <c r="QBY814" s="47"/>
      <c r="QBZ814" s="47"/>
      <c r="QCA814" s="47"/>
      <c r="QCB814" s="47"/>
      <c r="QCC814" s="47"/>
      <c r="QCD814" s="47"/>
      <c r="QCE814" s="47"/>
      <c r="QCF814" s="47"/>
      <c r="QCG814" s="47"/>
      <c r="QCH814" s="47"/>
      <c r="QCI814" s="47"/>
      <c r="QCJ814" s="47"/>
      <c r="QCK814" s="47"/>
      <c r="QCL814" s="47"/>
      <c r="QCM814" s="47"/>
      <c r="QCN814" s="47"/>
      <c r="QCO814" s="47"/>
      <c r="QCP814" s="47"/>
      <c r="QCQ814" s="47"/>
      <c r="QCR814" s="47"/>
      <c r="QCS814" s="47"/>
      <c r="QCT814" s="47"/>
      <c r="QCU814" s="47"/>
      <c r="QCV814" s="47"/>
      <c r="QCW814" s="47"/>
      <c r="QCX814" s="47"/>
      <c r="QCY814" s="47"/>
      <c r="QCZ814" s="47"/>
      <c r="QDA814" s="47"/>
      <c r="QDB814" s="47"/>
      <c r="QDC814" s="47"/>
      <c r="QDD814" s="47"/>
      <c r="QDE814" s="47"/>
      <c r="QDF814" s="47"/>
      <c r="QDG814" s="47"/>
      <c r="QDH814" s="47"/>
      <c r="QDI814" s="47"/>
      <c r="QDJ814" s="47"/>
      <c r="QDK814" s="47"/>
      <c r="QDL814" s="47"/>
      <c r="QDM814" s="47"/>
      <c r="QDN814" s="47"/>
      <c r="QDO814" s="47"/>
      <c r="QDP814" s="47"/>
      <c r="QDQ814" s="47"/>
      <c r="QDR814" s="47"/>
      <c r="QDS814" s="47"/>
      <c r="QDT814" s="47"/>
      <c r="QDU814" s="47"/>
      <c r="QDV814" s="47"/>
      <c r="QDW814" s="47"/>
      <c r="QDX814" s="47"/>
      <c r="QDY814" s="47"/>
      <c r="QDZ814" s="47"/>
      <c r="QEA814" s="47"/>
      <c r="QEB814" s="47"/>
      <c r="QEC814" s="47"/>
      <c r="QED814" s="47"/>
      <c r="QEE814" s="47"/>
      <c r="QEF814" s="47"/>
      <c r="QEG814" s="47"/>
      <c r="QEH814" s="47"/>
      <c r="QEI814" s="47"/>
      <c r="QEJ814" s="47"/>
      <c r="QEK814" s="47"/>
      <c r="QEL814" s="47"/>
      <c r="QEM814" s="47"/>
      <c r="QEN814" s="47"/>
      <c r="QEO814" s="47"/>
      <c r="QEP814" s="47"/>
      <c r="QEQ814" s="47"/>
      <c r="QER814" s="47"/>
      <c r="QES814" s="47"/>
      <c r="QET814" s="47"/>
      <c r="QEU814" s="47"/>
      <c r="QEV814" s="47"/>
      <c r="QEW814" s="47"/>
      <c r="QEX814" s="47"/>
      <c r="QEY814" s="47"/>
      <c r="QEZ814" s="47"/>
      <c r="QFA814" s="47"/>
      <c r="QFB814" s="47"/>
      <c r="QFC814" s="47"/>
      <c r="QFD814" s="47"/>
      <c r="QFE814" s="47"/>
      <c r="QFF814" s="47"/>
      <c r="QFG814" s="47"/>
      <c r="QFH814" s="47"/>
      <c r="QFI814" s="47"/>
      <c r="QFJ814" s="47"/>
      <c r="QFK814" s="47"/>
      <c r="QFL814" s="47"/>
      <c r="QFM814" s="47"/>
      <c r="QFN814" s="47"/>
      <c r="QFO814" s="47"/>
      <c r="QFP814" s="47"/>
      <c r="QFQ814" s="47"/>
      <c r="QFR814" s="47"/>
      <c r="QFS814" s="47"/>
      <c r="QFT814" s="47"/>
      <c r="QFU814" s="47"/>
      <c r="QFV814" s="47"/>
      <c r="QFW814" s="47"/>
      <c r="QFX814" s="47"/>
      <c r="QFY814" s="47"/>
      <c r="QFZ814" s="47"/>
      <c r="QGA814" s="47"/>
      <c r="QGB814" s="47"/>
      <c r="QGC814" s="47"/>
      <c r="QGD814" s="47"/>
      <c r="QGE814" s="47"/>
      <c r="QGF814" s="47"/>
      <c r="QGG814" s="47"/>
      <c r="QGH814" s="47"/>
      <c r="QGI814" s="47"/>
      <c r="QGJ814" s="47"/>
      <c r="QGK814" s="47"/>
      <c r="QGL814" s="47"/>
      <c r="QGM814" s="47"/>
      <c r="QGN814" s="47"/>
      <c r="QGO814" s="47"/>
      <c r="QGP814" s="47"/>
      <c r="QGQ814" s="47"/>
      <c r="QGR814" s="47"/>
      <c r="QGS814" s="47"/>
      <c r="QGT814" s="47"/>
      <c r="QGU814" s="47"/>
      <c r="QGV814" s="47"/>
      <c r="QGW814" s="47"/>
      <c r="QGX814" s="47"/>
      <c r="QGY814" s="47"/>
      <c r="QGZ814" s="47"/>
      <c r="QHA814" s="47"/>
      <c r="QHB814" s="47"/>
      <c r="QHC814" s="47"/>
      <c r="QHD814" s="47"/>
      <c r="QHE814" s="47"/>
      <c r="QHF814" s="47"/>
      <c r="QHG814" s="47"/>
      <c r="QHH814" s="47"/>
      <c r="QHI814" s="47"/>
      <c r="QHJ814" s="47"/>
      <c r="QHK814" s="47"/>
      <c r="QHL814" s="47"/>
      <c r="QHM814" s="47"/>
      <c r="QHN814" s="47"/>
      <c r="QHO814" s="47"/>
      <c r="QHP814" s="47"/>
      <c r="QHQ814" s="47"/>
      <c r="QHR814" s="47"/>
      <c r="QHS814" s="47"/>
      <c r="QHT814" s="47"/>
      <c r="QHU814" s="47"/>
      <c r="QHV814" s="47"/>
      <c r="QHW814" s="47"/>
      <c r="QHX814" s="47"/>
      <c r="QHY814" s="47"/>
      <c r="QHZ814" s="47"/>
      <c r="QIA814" s="47"/>
      <c r="QIB814" s="47"/>
      <c r="QIC814" s="47"/>
      <c r="QID814" s="47"/>
      <c r="QIE814" s="47"/>
      <c r="QIF814" s="47"/>
      <c r="QIG814" s="47"/>
      <c r="QIH814" s="47"/>
      <c r="QII814" s="47"/>
      <c r="QIJ814" s="47"/>
      <c r="QIK814" s="47"/>
      <c r="QIL814" s="47"/>
      <c r="QIM814" s="47"/>
      <c r="QIN814" s="47"/>
      <c r="QIO814" s="47"/>
      <c r="QIP814" s="47"/>
      <c r="QIQ814" s="47"/>
      <c r="QIR814" s="47"/>
      <c r="QIS814" s="47"/>
      <c r="QIT814" s="47"/>
      <c r="QIU814" s="47"/>
      <c r="QIV814" s="47"/>
      <c r="QIW814" s="47"/>
      <c r="QIX814" s="47"/>
      <c r="QIY814" s="47"/>
      <c r="QIZ814" s="47"/>
      <c r="QJA814" s="47"/>
      <c r="QJB814" s="47"/>
      <c r="QJC814" s="47"/>
      <c r="QJD814" s="47"/>
      <c r="QJE814" s="47"/>
      <c r="QJF814" s="47"/>
      <c r="QJG814" s="47"/>
      <c r="QJH814" s="47"/>
      <c r="QJI814" s="47"/>
      <c r="QJJ814" s="47"/>
      <c r="QJK814" s="47"/>
      <c r="QJL814" s="47"/>
      <c r="QJM814" s="47"/>
      <c r="QJN814" s="47"/>
      <c r="QJO814" s="47"/>
      <c r="QJP814" s="47"/>
      <c r="QJQ814" s="47"/>
      <c r="QJR814" s="47"/>
      <c r="QJS814" s="47"/>
      <c r="QJT814" s="47"/>
      <c r="QJU814" s="47"/>
      <c r="QJV814" s="47"/>
      <c r="QJW814" s="47"/>
      <c r="QJX814" s="47"/>
      <c r="QJY814" s="47"/>
      <c r="QJZ814" s="47"/>
      <c r="QKA814" s="47"/>
      <c r="QKB814" s="47"/>
      <c r="QKC814" s="47"/>
      <c r="QKD814" s="47"/>
      <c r="QKE814" s="47"/>
      <c r="QKF814" s="47"/>
      <c r="QKG814" s="47"/>
      <c r="QKH814" s="47"/>
      <c r="QKI814" s="47"/>
      <c r="QKJ814" s="47"/>
      <c r="QKK814" s="47"/>
      <c r="QKL814" s="47"/>
      <c r="QKM814" s="47"/>
      <c r="QKN814" s="47"/>
      <c r="QKO814" s="47"/>
      <c r="QKP814" s="47"/>
      <c r="QKQ814" s="47"/>
      <c r="QKR814" s="47"/>
      <c r="QKS814" s="47"/>
      <c r="QKT814" s="47"/>
      <c r="QKU814" s="47"/>
      <c r="QKV814" s="47"/>
      <c r="QKW814" s="47"/>
      <c r="QKX814" s="47"/>
      <c r="QKY814" s="47"/>
      <c r="QKZ814" s="47"/>
      <c r="QLA814" s="47"/>
      <c r="QLB814" s="47"/>
      <c r="QLC814" s="47"/>
      <c r="QLD814" s="47"/>
      <c r="QLE814" s="47"/>
      <c r="QLF814" s="47"/>
      <c r="QLG814" s="47"/>
      <c r="QLH814" s="47"/>
      <c r="QLI814" s="47"/>
      <c r="QLJ814" s="47"/>
      <c r="QLK814" s="47"/>
      <c r="QLL814" s="47"/>
      <c r="QLM814" s="47"/>
      <c r="QLN814" s="47"/>
      <c r="QLO814" s="47"/>
      <c r="QLP814" s="47"/>
      <c r="QLQ814" s="47"/>
      <c r="QLR814" s="47"/>
      <c r="QLS814" s="47"/>
      <c r="QLT814" s="47"/>
      <c r="QLU814" s="47"/>
      <c r="QLV814" s="47"/>
      <c r="QLW814" s="47"/>
      <c r="QLX814" s="47"/>
      <c r="QLY814" s="47"/>
      <c r="QLZ814" s="47"/>
      <c r="QMA814" s="47"/>
      <c r="QMB814" s="47"/>
      <c r="QMC814" s="47"/>
      <c r="QMD814" s="47"/>
      <c r="QME814" s="47"/>
      <c r="QMF814" s="47"/>
      <c r="QMG814" s="47"/>
      <c r="QMH814" s="47"/>
      <c r="QMI814" s="47"/>
      <c r="QMJ814" s="47"/>
      <c r="QMK814" s="47"/>
      <c r="QML814" s="47"/>
      <c r="QMM814" s="47"/>
      <c r="QMN814" s="47"/>
      <c r="QMO814" s="47"/>
      <c r="QMP814" s="47"/>
      <c r="QMQ814" s="47"/>
      <c r="QMR814" s="47"/>
      <c r="QMS814" s="47"/>
      <c r="QMT814" s="47"/>
      <c r="QMU814" s="47"/>
      <c r="QMV814" s="47"/>
      <c r="QMW814" s="47"/>
      <c r="QMX814" s="47"/>
      <c r="QMY814" s="47"/>
      <c r="QMZ814" s="47"/>
      <c r="QNA814" s="47"/>
      <c r="QNB814" s="47"/>
      <c r="QNC814" s="47"/>
      <c r="QND814" s="47"/>
      <c r="QNE814" s="47"/>
      <c r="QNF814" s="47"/>
      <c r="QNG814" s="47"/>
      <c r="QNH814" s="47"/>
      <c r="QNI814" s="47"/>
      <c r="QNJ814" s="47"/>
      <c r="QNK814" s="47"/>
      <c r="QNL814" s="47"/>
      <c r="QNM814" s="47"/>
      <c r="QNN814" s="47"/>
      <c r="QNO814" s="47"/>
      <c r="QNP814" s="47"/>
      <c r="QNQ814" s="47"/>
      <c r="QNR814" s="47"/>
      <c r="QNS814" s="47"/>
      <c r="QNT814" s="47"/>
      <c r="QNU814" s="47"/>
      <c r="QNV814" s="47"/>
      <c r="QNW814" s="47"/>
      <c r="QNX814" s="47"/>
      <c r="QNY814" s="47"/>
      <c r="QNZ814" s="47"/>
      <c r="QOA814" s="47"/>
      <c r="QOB814" s="47"/>
      <c r="QOC814" s="47"/>
      <c r="QOD814" s="47"/>
      <c r="QOE814" s="47"/>
      <c r="QOF814" s="47"/>
      <c r="QOG814" s="47"/>
      <c r="QOH814" s="47"/>
      <c r="QOI814" s="47"/>
      <c r="QOJ814" s="47"/>
      <c r="QOK814" s="47"/>
      <c r="QOL814" s="47"/>
      <c r="QOM814" s="47"/>
      <c r="QON814" s="47"/>
      <c r="QOO814" s="47"/>
      <c r="QOP814" s="47"/>
      <c r="QOQ814" s="47"/>
      <c r="QOR814" s="47"/>
      <c r="QOS814" s="47"/>
      <c r="QOT814" s="47"/>
      <c r="QOU814" s="47"/>
      <c r="QOV814" s="47"/>
      <c r="QOW814" s="47"/>
      <c r="QOX814" s="47"/>
      <c r="QOY814" s="47"/>
      <c r="QOZ814" s="47"/>
      <c r="QPA814" s="47"/>
      <c r="QPB814" s="47"/>
      <c r="QPC814" s="47"/>
      <c r="QPD814" s="47"/>
      <c r="QPE814" s="47"/>
      <c r="QPF814" s="47"/>
      <c r="QPG814" s="47"/>
      <c r="QPH814" s="47"/>
      <c r="QPI814" s="47"/>
      <c r="QPJ814" s="47"/>
      <c r="QPK814" s="47"/>
      <c r="QPL814" s="47"/>
      <c r="QPM814" s="47"/>
      <c r="QPN814" s="47"/>
      <c r="QPO814" s="47"/>
      <c r="QPP814" s="47"/>
      <c r="QPQ814" s="47"/>
      <c r="QPR814" s="47"/>
      <c r="QPS814" s="47"/>
      <c r="QPT814" s="47"/>
      <c r="QPU814" s="47"/>
      <c r="QPV814" s="47"/>
      <c r="QPW814" s="47"/>
      <c r="QPX814" s="47"/>
      <c r="QPY814" s="47"/>
      <c r="QPZ814" s="47"/>
      <c r="QQA814" s="47"/>
      <c r="QQB814" s="47"/>
      <c r="QQC814" s="47"/>
      <c r="QQD814" s="47"/>
      <c r="QQE814" s="47"/>
      <c r="QQF814" s="47"/>
      <c r="QQG814" s="47"/>
      <c r="QQH814" s="47"/>
      <c r="QQI814" s="47"/>
      <c r="QQJ814" s="47"/>
      <c r="QQK814" s="47"/>
      <c r="QQL814" s="47"/>
      <c r="QQM814" s="47"/>
      <c r="QQN814" s="47"/>
      <c r="QQO814" s="47"/>
      <c r="QQP814" s="47"/>
      <c r="QQQ814" s="47"/>
      <c r="QQR814" s="47"/>
      <c r="QQS814" s="47"/>
      <c r="QQT814" s="47"/>
      <c r="QQU814" s="47"/>
      <c r="QQV814" s="47"/>
      <c r="QQW814" s="47"/>
      <c r="QQX814" s="47"/>
      <c r="QQY814" s="47"/>
      <c r="QQZ814" s="47"/>
      <c r="QRA814" s="47"/>
      <c r="QRB814" s="47"/>
      <c r="QRC814" s="47"/>
      <c r="QRD814" s="47"/>
      <c r="QRE814" s="47"/>
      <c r="QRF814" s="47"/>
      <c r="QRG814" s="47"/>
      <c r="QRH814" s="47"/>
      <c r="QRI814" s="47"/>
      <c r="QRJ814" s="47"/>
      <c r="QRK814" s="47"/>
      <c r="QRL814" s="47"/>
      <c r="QRM814" s="47"/>
      <c r="QRN814" s="47"/>
      <c r="QRO814" s="47"/>
      <c r="QRP814" s="47"/>
      <c r="QRQ814" s="47"/>
      <c r="QRR814" s="47"/>
      <c r="QRS814" s="47"/>
      <c r="QRT814" s="47"/>
      <c r="QRU814" s="47"/>
      <c r="QRV814" s="47"/>
      <c r="QRW814" s="47"/>
      <c r="QRX814" s="47"/>
      <c r="QRY814" s="47"/>
      <c r="QRZ814" s="47"/>
      <c r="QSA814" s="47"/>
      <c r="QSB814" s="47"/>
      <c r="QSC814" s="47"/>
      <c r="QSD814" s="47"/>
      <c r="QSE814" s="47"/>
      <c r="QSF814" s="47"/>
      <c r="QSG814" s="47"/>
      <c r="QSH814" s="47"/>
      <c r="QSI814" s="47"/>
      <c r="QSJ814" s="47"/>
      <c r="QSK814" s="47"/>
      <c r="QSL814" s="47"/>
      <c r="QSM814" s="47"/>
      <c r="QSN814" s="47"/>
      <c r="QSO814" s="47"/>
      <c r="QSP814" s="47"/>
      <c r="QSQ814" s="47"/>
      <c r="QSR814" s="47"/>
      <c r="QSS814" s="47"/>
      <c r="QST814" s="47"/>
      <c r="QSU814" s="47"/>
      <c r="QSV814" s="47"/>
      <c r="QSW814" s="47"/>
      <c r="QSX814" s="47"/>
      <c r="QSY814" s="47"/>
      <c r="QSZ814" s="47"/>
      <c r="QTA814" s="47"/>
      <c r="QTB814" s="47"/>
      <c r="QTC814" s="47"/>
      <c r="QTD814" s="47"/>
      <c r="QTE814" s="47"/>
      <c r="QTF814" s="47"/>
      <c r="QTG814" s="47"/>
      <c r="QTH814" s="47"/>
      <c r="QTI814" s="47"/>
      <c r="QTJ814" s="47"/>
      <c r="QTK814" s="47"/>
      <c r="QTL814" s="47"/>
      <c r="QTM814" s="47"/>
      <c r="QTN814" s="47"/>
      <c r="QTO814" s="47"/>
      <c r="QTP814" s="47"/>
      <c r="QTQ814" s="47"/>
      <c r="QTR814" s="47"/>
      <c r="QTS814" s="47"/>
      <c r="QTT814" s="47"/>
      <c r="QTU814" s="47"/>
      <c r="QTV814" s="47"/>
      <c r="QTW814" s="47"/>
      <c r="QTX814" s="47"/>
      <c r="QTY814" s="47"/>
      <c r="QTZ814" s="47"/>
      <c r="QUA814" s="47"/>
      <c r="QUB814" s="47"/>
      <c r="QUC814" s="47"/>
      <c r="QUD814" s="47"/>
      <c r="QUE814" s="47"/>
      <c r="QUF814" s="47"/>
      <c r="QUG814" s="47"/>
      <c r="QUH814" s="47"/>
      <c r="QUI814" s="47"/>
      <c r="QUJ814" s="47"/>
      <c r="QUK814" s="47"/>
      <c r="QUL814" s="47"/>
      <c r="QUM814" s="47"/>
      <c r="QUN814" s="47"/>
      <c r="QUO814" s="47"/>
      <c r="QUP814" s="47"/>
      <c r="QUQ814" s="47"/>
      <c r="QUR814" s="47"/>
      <c r="QUS814" s="47"/>
      <c r="QUT814" s="47"/>
      <c r="QUU814" s="47"/>
      <c r="QUV814" s="47"/>
      <c r="QUW814" s="47"/>
      <c r="QUX814" s="47"/>
      <c r="QUY814" s="47"/>
      <c r="QUZ814" s="47"/>
      <c r="QVA814" s="47"/>
      <c r="QVB814" s="47"/>
      <c r="QVC814" s="47"/>
      <c r="QVD814" s="47"/>
      <c r="QVE814" s="47"/>
      <c r="QVF814" s="47"/>
      <c r="QVG814" s="47"/>
      <c r="QVH814" s="47"/>
      <c r="QVI814" s="47"/>
      <c r="QVJ814" s="47"/>
      <c r="QVK814" s="47"/>
      <c r="QVL814" s="47"/>
      <c r="QVM814" s="47"/>
      <c r="QVN814" s="47"/>
      <c r="QVO814" s="47"/>
      <c r="QVP814" s="47"/>
      <c r="QVQ814" s="47"/>
      <c r="QVR814" s="47"/>
      <c r="QVS814" s="47"/>
      <c r="QVT814" s="47"/>
      <c r="QVU814" s="47"/>
      <c r="QVV814" s="47"/>
      <c r="QVW814" s="47"/>
      <c r="QVX814" s="47"/>
      <c r="QVY814" s="47"/>
      <c r="QVZ814" s="47"/>
      <c r="QWA814" s="47"/>
      <c r="QWB814" s="47"/>
      <c r="QWC814" s="47"/>
      <c r="QWD814" s="47"/>
      <c r="QWE814" s="47"/>
      <c r="QWF814" s="47"/>
      <c r="QWG814" s="47"/>
      <c r="QWH814" s="47"/>
      <c r="QWI814" s="47"/>
      <c r="QWJ814" s="47"/>
      <c r="QWK814" s="47"/>
      <c r="QWL814" s="47"/>
      <c r="QWM814" s="47"/>
      <c r="QWN814" s="47"/>
      <c r="QWO814" s="47"/>
      <c r="QWP814" s="47"/>
      <c r="QWQ814" s="47"/>
      <c r="QWR814" s="47"/>
      <c r="QWS814" s="47"/>
      <c r="QWT814" s="47"/>
      <c r="QWU814" s="47"/>
      <c r="QWV814" s="47"/>
      <c r="QWW814" s="47"/>
      <c r="QWX814" s="47"/>
      <c r="QWY814" s="47"/>
      <c r="QWZ814" s="47"/>
      <c r="QXA814" s="47"/>
      <c r="QXB814" s="47"/>
      <c r="QXC814" s="47"/>
      <c r="QXD814" s="47"/>
      <c r="QXE814" s="47"/>
      <c r="QXF814" s="47"/>
      <c r="QXG814" s="47"/>
      <c r="QXH814" s="47"/>
      <c r="QXI814" s="47"/>
      <c r="QXJ814" s="47"/>
      <c r="QXK814" s="47"/>
      <c r="QXL814" s="47"/>
      <c r="QXM814" s="47"/>
      <c r="QXN814" s="47"/>
      <c r="QXO814" s="47"/>
      <c r="QXP814" s="47"/>
      <c r="QXQ814" s="47"/>
      <c r="QXR814" s="47"/>
      <c r="QXS814" s="47"/>
      <c r="QXT814" s="47"/>
      <c r="QXU814" s="47"/>
      <c r="QXV814" s="47"/>
      <c r="QXW814" s="47"/>
      <c r="QXX814" s="47"/>
      <c r="QXY814" s="47"/>
      <c r="QXZ814" s="47"/>
      <c r="QYA814" s="47"/>
      <c r="QYB814" s="47"/>
      <c r="QYC814" s="47"/>
      <c r="QYD814" s="47"/>
      <c r="QYE814" s="47"/>
      <c r="QYF814" s="47"/>
      <c r="QYG814" s="47"/>
      <c r="QYH814" s="47"/>
      <c r="QYI814" s="47"/>
      <c r="QYJ814" s="47"/>
      <c r="QYK814" s="47"/>
      <c r="QYL814" s="47"/>
      <c r="QYM814" s="47"/>
      <c r="QYN814" s="47"/>
      <c r="QYO814" s="47"/>
      <c r="QYP814" s="47"/>
      <c r="QYQ814" s="47"/>
      <c r="QYR814" s="47"/>
      <c r="QYS814" s="47"/>
      <c r="QYT814" s="47"/>
      <c r="QYU814" s="47"/>
      <c r="QYV814" s="47"/>
      <c r="QYW814" s="47"/>
      <c r="QYX814" s="47"/>
      <c r="QYY814" s="47"/>
      <c r="QYZ814" s="47"/>
      <c r="QZA814" s="47"/>
      <c r="QZB814" s="47"/>
      <c r="QZC814" s="47"/>
      <c r="QZD814" s="47"/>
      <c r="QZE814" s="47"/>
      <c r="QZF814" s="47"/>
      <c r="QZG814" s="47"/>
      <c r="QZH814" s="47"/>
      <c r="QZI814" s="47"/>
      <c r="QZJ814" s="47"/>
      <c r="QZK814" s="47"/>
      <c r="QZL814" s="47"/>
      <c r="QZM814" s="47"/>
      <c r="QZN814" s="47"/>
      <c r="QZO814" s="47"/>
      <c r="QZP814" s="47"/>
      <c r="QZQ814" s="47"/>
      <c r="QZR814" s="47"/>
      <c r="QZS814" s="47"/>
      <c r="QZT814" s="47"/>
      <c r="QZU814" s="47"/>
      <c r="QZV814" s="47"/>
      <c r="QZW814" s="47"/>
      <c r="QZX814" s="47"/>
      <c r="QZY814" s="47"/>
      <c r="QZZ814" s="47"/>
      <c r="RAA814" s="47"/>
      <c r="RAB814" s="47"/>
      <c r="RAC814" s="47"/>
      <c r="RAD814" s="47"/>
      <c r="RAE814" s="47"/>
      <c r="RAF814" s="47"/>
      <c r="RAG814" s="47"/>
      <c r="RAH814" s="47"/>
      <c r="RAI814" s="47"/>
      <c r="RAJ814" s="47"/>
      <c r="RAK814" s="47"/>
      <c r="RAL814" s="47"/>
      <c r="RAM814" s="47"/>
      <c r="RAN814" s="47"/>
      <c r="RAO814" s="47"/>
      <c r="RAP814" s="47"/>
      <c r="RAQ814" s="47"/>
      <c r="RAR814" s="47"/>
      <c r="RAS814" s="47"/>
      <c r="RAT814" s="47"/>
      <c r="RAU814" s="47"/>
      <c r="RAV814" s="47"/>
      <c r="RAW814" s="47"/>
      <c r="RAX814" s="47"/>
      <c r="RAY814" s="47"/>
      <c r="RAZ814" s="47"/>
      <c r="RBA814" s="47"/>
      <c r="RBB814" s="47"/>
      <c r="RBC814" s="47"/>
      <c r="RBD814" s="47"/>
      <c r="RBE814" s="47"/>
      <c r="RBF814" s="47"/>
      <c r="RBG814" s="47"/>
      <c r="RBH814" s="47"/>
      <c r="RBI814" s="47"/>
      <c r="RBJ814" s="47"/>
      <c r="RBK814" s="47"/>
      <c r="RBL814" s="47"/>
      <c r="RBM814" s="47"/>
      <c r="RBN814" s="47"/>
      <c r="RBO814" s="47"/>
      <c r="RBP814" s="47"/>
      <c r="RBQ814" s="47"/>
      <c r="RBR814" s="47"/>
      <c r="RBS814" s="47"/>
      <c r="RBT814" s="47"/>
      <c r="RBU814" s="47"/>
      <c r="RBV814" s="47"/>
      <c r="RBW814" s="47"/>
      <c r="RBX814" s="47"/>
      <c r="RBY814" s="47"/>
      <c r="RBZ814" s="47"/>
      <c r="RCA814" s="47"/>
      <c r="RCB814" s="47"/>
      <c r="RCC814" s="47"/>
      <c r="RCD814" s="47"/>
      <c r="RCE814" s="47"/>
      <c r="RCF814" s="47"/>
      <c r="RCG814" s="47"/>
      <c r="RCH814" s="47"/>
      <c r="RCI814" s="47"/>
      <c r="RCJ814" s="47"/>
      <c r="RCK814" s="47"/>
      <c r="RCL814" s="47"/>
      <c r="RCM814" s="47"/>
      <c r="RCN814" s="47"/>
      <c r="RCO814" s="47"/>
      <c r="RCP814" s="47"/>
      <c r="RCQ814" s="47"/>
      <c r="RCR814" s="47"/>
      <c r="RCS814" s="47"/>
      <c r="RCT814" s="47"/>
      <c r="RCU814" s="47"/>
      <c r="RCV814" s="47"/>
      <c r="RCW814" s="47"/>
      <c r="RCX814" s="47"/>
      <c r="RCY814" s="47"/>
      <c r="RCZ814" s="47"/>
      <c r="RDA814" s="47"/>
      <c r="RDB814" s="47"/>
      <c r="RDC814" s="47"/>
      <c r="RDD814" s="47"/>
      <c r="RDE814" s="47"/>
      <c r="RDF814" s="47"/>
      <c r="RDG814" s="47"/>
      <c r="RDH814" s="47"/>
      <c r="RDI814" s="47"/>
      <c r="RDJ814" s="47"/>
      <c r="RDK814" s="47"/>
      <c r="RDL814" s="47"/>
      <c r="RDM814" s="47"/>
      <c r="RDN814" s="47"/>
      <c r="RDO814" s="47"/>
      <c r="RDP814" s="47"/>
      <c r="RDQ814" s="47"/>
      <c r="RDR814" s="47"/>
      <c r="RDS814" s="47"/>
      <c r="RDT814" s="47"/>
      <c r="RDU814" s="47"/>
      <c r="RDV814" s="47"/>
      <c r="RDW814" s="47"/>
      <c r="RDX814" s="47"/>
      <c r="RDY814" s="47"/>
      <c r="RDZ814" s="47"/>
      <c r="REA814" s="47"/>
      <c r="REB814" s="47"/>
      <c r="REC814" s="47"/>
      <c r="RED814" s="47"/>
      <c r="REE814" s="47"/>
      <c r="REF814" s="47"/>
      <c r="REG814" s="47"/>
      <c r="REH814" s="47"/>
      <c r="REI814" s="47"/>
      <c r="REJ814" s="47"/>
      <c r="REK814" s="47"/>
      <c r="REL814" s="47"/>
      <c r="REM814" s="47"/>
      <c r="REN814" s="47"/>
      <c r="REO814" s="47"/>
      <c r="REP814" s="47"/>
      <c r="REQ814" s="47"/>
      <c r="RER814" s="47"/>
      <c r="RES814" s="47"/>
      <c r="RET814" s="47"/>
      <c r="REU814" s="47"/>
      <c r="REV814" s="47"/>
      <c r="REW814" s="47"/>
      <c r="REX814" s="47"/>
      <c r="REY814" s="47"/>
      <c r="REZ814" s="47"/>
      <c r="RFA814" s="47"/>
      <c r="RFB814" s="47"/>
      <c r="RFC814" s="47"/>
      <c r="RFD814" s="47"/>
      <c r="RFE814" s="47"/>
      <c r="RFF814" s="47"/>
      <c r="RFG814" s="47"/>
      <c r="RFH814" s="47"/>
      <c r="RFI814" s="47"/>
      <c r="RFJ814" s="47"/>
      <c r="RFK814" s="47"/>
      <c r="RFL814" s="47"/>
      <c r="RFM814" s="47"/>
      <c r="RFN814" s="47"/>
      <c r="RFO814" s="47"/>
      <c r="RFP814" s="47"/>
      <c r="RFQ814" s="47"/>
      <c r="RFR814" s="47"/>
      <c r="RFS814" s="47"/>
      <c r="RFT814" s="47"/>
      <c r="RFU814" s="47"/>
      <c r="RFV814" s="47"/>
      <c r="RFW814" s="47"/>
      <c r="RFX814" s="47"/>
      <c r="RFY814" s="47"/>
      <c r="RFZ814" s="47"/>
      <c r="RGA814" s="47"/>
      <c r="RGB814" s="47"/>
      <c r="RGC814" s="47"/>
      <c r="RGD814" s="47"/>
      <c r="RGE814" s="47"/>
      <c r="RGF814" s="47"/>
      <c r="RGG814" s="47"/>
      <c r="RGH814" s="47"/>
      <c r="RGI814" s="47"/>
      <c r="RGJ814" s="47"/>
      <c r="RGK814" s="47"/>
      <c r="RGL814" s="47"/>
      <c r="RGM814" s="47"/>
      <c r="RGN814" s="47"/>
      <c r="RGO814" s="47"/>
      <c r="RGP814" s="47"/>
      <c r="RGQ814" s="47"/>
      <c r="RGR814" s="47"/>
      <c r="RGS814" s="47"/>
      <c r="RGT814" s="47"/>
      <c r="RGU814" s="47"/>
      <c r="RGV814" s="47"/>
      <c r="RGW814" s="47"/>
      <c r="RGX814" s="47"/>
      <c r="RGY814" s="47"/>
      <c r="RGZ814" s="47"/>
      <c r="RHA814" s="47"/>
      <c r="RHB814" s="47"/>
      <c r="RHC814" s="47"/>
      <c r="RHD814" s="47"/>
      <c r="RHE814" s="47"/>
      <c r="RHF814" s="47"/>
      <c r="RHG814" s="47"/>
      <c r="RHH814" s="47"/>
      <c r="RHI814" s="47"/>
      <c r="RHJ814" s="47"/>
      <c r="RHK814" s="47"/>
      <c r="RHL814" s="47"/>
      <c r="RHM814" s="47"/>
      <c r="RHN814" s="47"/>
      <c r="RHO814" s="47"/>
      <c r="RHP814" s="47"/>
      <c r="RHQ814" s="47"/>
      <c r="RHR814" s="47"/>
      <c r="RHS814" s="47"/>
      <c r="RHT814" s="47"/>
      <c r="RHU814" s="47"/>
      <c r="RHV814" s="47"/>
      <c r="RHW814" s="47"/>
      <c r="RHX814" s="47"/>
      <c r="RHY814" s="47"/>
      <c r="RHZ814" s="47"/>
      <c r="RIA814" s="47"/>
      <c r="RIB814" s="47"/>
      <c r="RIC814" s="47"/>
      <c r="RID814" s="47"/>
      <c r="RIE814" s="47"/>
      <c r="RIF814" s="47"/>
      <c r="RIG814" s="47"/>
      <c r="RIH814" s="47"/>
      <c r="RII814" s="47"/>
      <c r="RIJ814" s="47"/>
      <c r="RIK814" s="47"/>
      <c r="RIL814" s="47"/>
      <c r="RIM814" s="47"/>
      <c r="RIN814" s="47"/>
      <c r="RIO814" s="47"/>
      <c r="RIP814" s="47"/>
      <c r="RIQ814" s="47"/>
      <c r="RIR814" s="47"/>
      <c r="RIS814" s="47"/>
      <c r="RIT814" s="47"/>
      <c r="RIU814" s="47"/>
      <c r="RIV814" s="47"/>
      <c r="RIW814" s="47"/>
      <c r="RIX814" s="47"/>
      <c r="RIY814" s="47"/>
      <c r="RIZ814" s="47"/>
      <c r="RJA814" s="47"/>
      <c r="RJB814" s="47"/>
      <c r="RJC814" s="47"/>
      <c r="RJD814" s="47"/>
      <c r="RJE814" s="47"/>
      <c r="RJF814" s="47"/>
      <c r="RJG814" s="47"/>
      <c r="RJH814" s="47"/>
      <c r="RJI814" s="47"/>
      <c r="RJJ814" s="47"/>
      <c r="RJK814" s="47"/>
      <c r="RJL814" s="47"/>
      <c r="RJM814" s="47"/>
      <c r="RJN814" s="47"/>
      <c r="RJO814" s="47"/>
      <c r="RJP814" s="47"/>
      <c r="RJQ814" s="47"/>
      <c r="RJR814" s="47"/>
      <c r="RJS814" s="47"/>
      <c r="RJT814" s="47"/>
      <c r="RJU814" s="47"/>
      <c r="RJV814" s="47"/>
      <c r="RJW814" s="47"/>
      <c r="RJX814" s="47"/>
      <c r="RJY814" s="47"/>
      <c r="RJZ814" s="47"/>
      <c r="RKA814" s="47"/>
      <c r="RKB814" s="47"/>
      <c r="RKC814" s="47"/>
      <c r="RKD814" s="47"/>
      <c r="RKE814" s="47"/>
      <c r="RKF814" s="47"/>
      <c r="RKG814" s="47"/>
      <c r="RKH814" s="47"/>
      <c r="RKI814" s="47"/>
      <c r="RKJ814" s="47"/>
      <c r="RKK814" s="47"/>
      <c r="RKL814" s="47"/>
      <c r="RKM814" s="47"/>
      <c r="RKN814" s="47"/>
      <c r="RKO814" s="47"/>
      <c r="RKP814" s="47"/>
      <c r="RKQ814" s="47"/>
      <c r="RKR814" s="47"/>
      <c r="RKS814" s="47"/>
      <c r="RKT814" s="47"/>
      <c r="RKU814" s="47"/>
      <c r="RKV814" s="47"/>
      <c r="RKW814" s="47"/>
      <c r="RKX814" s="47"/>
      <c r="RKY814" s="47"/>
      <c r="RKZ814" s="47"/>
      <c r="RLA814" s="47"/>
      <c r="RLB814" s="47"/>
      <c r="RLC814" s="47"/>
      <c r="RLD814" s="47"/>
      <c r="RLE814" s="47"/>
      <c r="RLF814" s="47"/>
      <c r="RLG814" s="47"/>
      <c r="RLH814" s="47"/>
      <c r="RLI814" s="47"/>
      <c r="RLJ814" s="47"/>
      <c r="RLK814" s="47"/>
      <c r="RLL814" s="47"/>
      <c r="RLM814" s="47"/>
      <c r="RLN814" s="47"/>
      <c r="RLO814" s="47"/>
      <c r="RLP814" s="47"/>
      <c r="RLQ814" s="47"/>
      <c r="RLR814" s="47"/>
      <c r="RLS814" s="47"/>
      <c r="RLT814" s="47"/>
      <c r="RLU814" s="47"/>
      <c r="RLV814" s="47"/>
      <c r="RLW814" s="47"/>
      <c r="RLX814" s="47"/>
      <c r="RLY814" s="47"/>
      <c r="RLZ814" s="47"/>
      <c r="RMA814" s="47"/>
      <c r="RMB814" s="47"/>
      <c r="RMC814" s="47"/>
      <c r="RMD814" s="47"/>
      <c r="RME814" s="47"/>
      <c r="RMF814" s="47"/>
      <c r="RMG814" s="47"/>
      <c r="RMH814" s="47"/>
      <c r="RMI814" s="47"/>
      <c r="RMJ814" s="47"/>
      <c r="RMK814" s="47"/>
      <c r="RML814" s="47"/>
      <c r="RMM814" s="47"/>
      <c r="RMN814" s="47"/>
      <c r="RMO814" s="47"/>
      <c r="RMP814" s="47"/>
      <c r="RMQ814" s="47"/>
      <c r="RMR814" s="47"/>
      <c r="RMS814" s="47"/>
      <c r="RMT814" s="47"/>
      <c r="RMU814" s="47"/>
      <c r="RMV814" s="47"/>
      <c r="RMW814" s="47"/>
      <c r="RMX814" s="47"/>
      <c r="RMY814" s="47"/>
      <c r="RMZ814" s="47"/>
      <c r="RNA814" s="47"/>
      <c r="RNB814" s="47"/>
      <c r="RNC814" s="47"/>
      <c r="RND814" s="47"/>
      <c r="RNE814" s="47"/>
      <c r="RNF814" s="47"/>
      <c r="RNG814" s="47"/>
      <c r="RNH814" s="47"/>
      <c r="RNI814" s="47"/>
      <c r="RNJ814" s="47"/>
      <c r="RNK814" s="47"/>
      <c r="RNL814" s="47"/>
      <c r="RNM814" s="47"/>
      <c r="RNN814" s="47"/>
      <c r="RNO814" s="47"/>
      <c r="RNP814" s="47"/>
      <c r="RNQ814" s="47"/>
      <c r="RNR814" s="47"/>
      <c r="RNS814" s="47"/>
      <c r="RNT814" s="47"/>
      <c r="RNU814" s="47"/>
      <c r="RNV814" s="47"/>
      <c r="RNW814" s="47"/>
      <c r="RNX814" s="47"/>
      <c r="RNY814" s="47"/>
      <c r="RNZ814" s="47"/>
      <c r="ROA814" s="47"/>
      <c r="ROB814" s="47"/>
      <c r="ROC814" s="47"/>
      <c r="ROD814" s="47"/>
      <c r="ROE814" s="47"/>
      <c r="ROF814" s="47"/>
      <c r="ROG814" s="47"/>
      <c r="ROH814" s="47"/>
      <c r="ROI814" s="47"/>
      <c r="ROJ814" s="47"/>
      <c r="ROK814" s="47"/>
      <c r="ROL814" s="47"/>
      <c r="ROM814" s="47"/>
      <c r="RON814" s="47"/>
      <c r="ROO814" s="47"/>
      <c r="ROP814" s="47"/>
      <c r="ROQ814" s="47"/>
      <c r="ROR814" s="47"/>
      <c r="ROS814" s="47"/>
      <c r="ROT814" s="47"/>
      <c r="ROU814" s="47"/>
      <c r="ROV814" s="47"/>
      <c r="ROW814" s="47"/>
      <c r="ROX814" s="47"/>
      <c r="ROY814" s="47"/>
      <c r="ROZ814" s="47"/>
      <c r="RPA814" s="47"/>
      <c r="RPB814" s="47"/>
      <c r="RPC814" s="47"/>
      <c r="RPD814" s="47"/>
      <c r="RPE814" s="47"/>
      <c r="RPF814" s="47"/>
      <c r="RPG814" s="47"/>
      <c r="RPH814" s="47"/>
      <c r="RPI814" s="47"/>
      <c r="RPJ814" s="47"/>
      <c r="RPK814" s="47"/>
      <c r="RPL814" s="47"/>
      <c r="RPM814" s="47"/>
      <c r="RPN814" s="47"/>
      <c r="RPO814" s="47"/>
      <c r="RPP814" s="47"/>
      <c r="RPQ814" s="47"/>
      <c r="RPR814" s="47"/>
      <c r="RPS814" s="47"/>
      <c r="RPT814" s="47"/>
      <c r="RPU814" s="47"/>
      <c r="RPV814" s="47"/>
      <c r="RPW814" s="47"/>
      <c r="RPX814" s="47"/>
      <c r="RPY814" s="47"/>
      <c r="RPZ814" s="47"/>
      <c r="RQA814" s="47"/>
      <c r="RQB814" s="47"/>
      <c r="RQC814" s="47"/>
      <c r="RQD814" s="47"/>
      <c r="RQE814" s="47"/>
      <c r="RQF814" s="47"/>
      <c r="RQG814" s="47"/>
      <c r="RQH814" s="47"/>
      <c r="RQI814" s="47"/>
      <c r="RQJ814" s="47"/>
      <c r="RQK814" s="47"/>
      <c r="RQL814" s="47"/>
      <c r="RQM814" s="47"/>
      <c r="RQN814" s="47"/>
      <c r="RQO814" s="47"/>
      <c r="RQP814" s="47"/>
      <c r="RQQ814" s="47"/>
      <c r="RQR814" s="47"/>
      <c r="RQS814" s="47"/>
      <c r="RQT814" s="47"/>
      <c r="RQU814" s="47"/>
      <c r="RQV814" s="47"/>
      <c r="RQW814" s="47"/>
      <c r="RQX814" s="47"/>
      <c r="RQY814" s="47"/>
      <c r="RQZ814" s="47"/>
      <c r="RRA814" s="47"/>
      <c r="RRB814" s="47"/>
      <c r="RRC814" s="47"/>
      <c r="RRD814" s="47"/>
      <c r="RRE814" s="47"/>
      <c r="RRF814" s="47"/>
      <c r="RRG814" s="47"/>
      <c r="RRH814" s="47"/>
      <c r="RRI814" s="47"/>
      <c r="RRJ814" s="47"/>
      <c r="RRK814" s="47"/>
      <c r="RRL814" s="47"/>
      <c r="RRM814" s="47"/>
      <c r="RRN814" s="47"/>
      <c r="RRO814" s="47"/>
      <c r="RRP814" s="47"/>
      <c r="RRQ814" s="47"/>
      <c r="RRR814" s="47"/>
      <c r="RRS814" s="47"/>
      <c r="RRT814" s="47"/>
      <c r="RRU814" s="47"/>
      <c r="RRV814" s="47"/>
      <c r="RRW814" s="47"/>
      <c r="RRX814" s="47"/>
      <c r="RRY814" s="47"/>
      <c r="RRZ814" s="47"/>
      <c r="RSA814" s="47"/>
      <c r="RSB814" s="47"/>
      <c r="RSC814" s="47"/>
      <c r="RSD814" s="47"/>
      <c r="RSE814" s="47"/>
      <c r="RSF814" s="47"/>
      <c r="RSG814" s="47"/>
      <c r="RSH814" s="47"/>
      <c r="RSI814" s="47"/>
      <c r="RSJ814" s="47"/>
      <c r="RSK814" s="47"/>
      <c r="RSL814" s="47"/>
      <c r="RSM814" s="47"/>
      <c r="RSN814" s="47"/>
      <c r="RSO814" s="47"/>
      <c r="RSP814" s="47"/>
      <c r="RSQ814" s="47"/>
      <c r="RSR814" s="47"/>
      <c r="RSS814" s="47"/>
      <c r="RST814" s="47"/>
      <c r="RSU814" s="47"/>
      <c r="RSV814" s="47"/>
      <c r="RSW814" s="47"/>
      <c r="RSX814" s="47"/>
      <c r="RSY814" s="47"/>
      <c r="RSZ814" s="47"/>
      <c r="RTA814" s="47"/>
      <c r="RTB814" s="47"/>
      <c r="RTC814" s="47"/>
      <c r="RTD814" s="47"/>
      <c r="RTE814" s="47"/>
      <c r="RTF814" s="47"/>
      <c r="RTG814" s="47"/>
      <c r="RTH814" s="47"/>
      <c r="RTI814" s="47"/>
      <c r="RTJ814" s="47"/>
      <c r="RTK814" s="47"/>
      <c r="RTL814" s="47"/>
      <c r="RTM814" s="47"/>
      <c r="RTN814" s="47"/>
      <c r="RTO814" s="47"/>
      <c r="RTP814" s="47"/>
      <c r="RTQ814" s="47"/>
      <c r="RTR814" s="47"/>
      <c r="RTS814" s="47"/>
      <c r="RTT814" s="47"/>
      <c r="RTU814" s="47"/>
      <c r="RTV814" s="47"/>
      <c r="RTW814" s="47"/>
      <c r="RTX814" s="47"/>
      <c r="RTY814" s="47"/>
      <c r="RTZ814" s="47"/>
      <c r="RUA814" s="47"/>
      <c r="RUB814" s="47"/>
      <c r="RUC814" s="47"/>
      <c r="RUD814" s="47"/>
      <c r="RUE814" s="47"/>
      <c r="RUF814" s="47"/>
      <c r="RUG814" s="47"/>
      <c r="RUH814" s="47"/>
      <c r="RUI814" s="47"/>
      <c r="RUJ814" s="47"/>
      <c r="RUK814" s="47"/>
      <c r="RUL814" s="47"/>
      <c r="RUM814" s="47"/>
      <c r="RUN814" s="47"/>
      <c r="RUO814" s="47"/>
      <c r="RUP814" s="47"/>
      <c r="RUQ814" s="47"/>
      <c r="RUR814" s="47"/>
      <c r="RUS814" s="47"/>
      <c r="RUT814" s="47"/>
      <c r="RUU814" s="47"/>
      <c r="RUV814" s="47"/>
      <c r="RUW814" s="47"/>
      <c r="RUX814" s="47"/>
      <c r="RUY814" s="47"/>
      <c r="RUZ814" s="47"/>
      <c r="RVA814" s="47"/>
      <c r="RVB814" s="47"/>
      <c r="RVC814" s="47"/>
      <c r="RVD814" s="47"/>
      <c r="RVE814" s="47"/>
      <c r="RVF814" s="47"/>
      <c r="RVG814" s="47"/>
      <c r="RVH814" s="47"/>
      <c r="RVI814" s="47"/>
      <c r="RVJ814" s="47"/>
      <c r="RVK814" s="47"/>
      <c r="RVL814" s="47"/>
      <c r="RVM814" s="47"/>
      <c r="RVN814" s="47"/>
      <c r="RVO814" s="47"/>
      <c r="RVP814" s="47"/>
      <c r="RVQ814" s="47"/>
      <c r="RVR814" s="47"/>
      <c r="RVS814" s="47"/>
      <c r="RVT814" s="47"/>
      <c r="RVU814" s="47"/>
      <c r="RVV814" s="47"/>
      <c r="RVW814" s="47"/>
      <c r="RVX814" s="47"/>
      <c r="RVY814" s="47"/>
      <c r="RVZ814" s="47"/>
      <c r="RWA814" s="47"/>
      <c r="RWB814" s="47"/>
      <c r="RWC814" s="47"/>
      <c r="RWD814" s="47"/>
      <c r="RWE814" s="47"/>
      <c r="RWF814" s="47"/>
      <c r="RWG814" s="47"/>
      <c r="RWH814" s="47"/>
      <c r="RWI814" s="47"/>
      <c r="RWJ814" s="47"/>
      <c r="RWK814" s="47"/>
      <c r="RWL814" s="47"/>
      <c r="RWM814" s="47"/>
      <c r="RWN814" s="47"/>
      <c r="RWO814" s="47"/>
      <c r="RWP814" s="47"/>
      <c r="RWQ814" s="47"/>
      <c r="RWR814" s="47"/>
      <c r="RWS814" s="47"/>
      <c r="RWT814" s="47"/>
      <c r="RWU814" s="47"/>
      <c r="RWV814" s="47"/>
      <c r="RWW814" s="47"/>
      <c r="RWX814" s="47"/>
      <c r="RWY814" s="47"/>
      <c r="RWZ814" s="47"/>
      <c r="RXA814" s="47"/>
      <c r="RXB814" s="47"/>
      <c r="RXC814" s="47"/>
      <c r="RXD814" s="47"/>
      <c r="RXE814" s="47"/>
      <c r="RXF814" s="47"/>
      <c r="RXG814" s="47"/>
      <c r="RXH814" s="47"/>
      <c r="RXI814" s="47"/>
      <c r="RXJ814" s="47"/>
      <c r="RXK814" s="47"/>
      <c r="RXL814" s="47"/>
      <c r="RXM814" s="47"/>
      <c r="RXN814" s="47"/>
      <c r="RXO814" s="47"/>
      <c r="RXP814" s="47"/>
      <c r="RXQ814" s="47"/>
      <c r="RXR814" s="47"/>
      <c r="RXS814" s="47"/>
      <c r="RXT814" s="47"/>
      <c r="RXU814" s="47"/>
      <c r="RXV814" s="47"/>
      <c r="RXW814" s="47"/>
      <c r="RXX814" s="47"/>
      <c r="RXY814" s="47"/>
      <c r="RXZ814" s="47"/>
      <c r="RYA814" s="47"/>
      <c r="RYB814" s="47"/>
      <c r="RYC814" s="47"/>
      <c r="RYD814" s="47"/>
      <c r="RYE814" s="47"/>
      <c r="RYF814" s="47"/>
      <c r="RYG814" s="47"/>
      <c r="RYH814" s="47"/>
      <c r="RYI814" s="47"/>
      <c r="RYJ814" s="47"/>
      <c r="RYK814" s="47"/>
      <c r="RYL814" s="47"/>
      <c r="RYM814" s="47"/>
      <c r="RYN814" s="47"/>
      <c r="RYO814" s="47"/>
      <c r="RYP814" s="47"/>
      <c r="RYQ814" s="47"/>
      <c r="RYR814" s="47"/>
      <c r="RYS814" s="47"/>
      <c r="RYT814" s="47"/>
      <c r="RYU814" s="47"/>
      <c r="RYV814" s="47"/>
      <c r="RYW814" s="47"/>
      <c r="RYX814" s="47"/>
      <c r="RYY814" s="47"/>
      <c r="RYZ814" s="47"/>
      <c r="RZA814" s="47"/>
      <c r="RZB814" s="47"/>
      <c r="RZC814" s="47"/>
      <c r="RZD814" s="47"/>
      <c r="RZE814" s="47"/>
      <c r="RZF814" s="47"/>
      <c r="RZG814" s="47"/>
      <c r="RZH814" s="47"/>
      <c r="RZI814" s="47"/>
      <c r="RZJ814" s="47"/>
      <c r="RZK814" s="47"/>
      <c r="RZL814" s="47"/>
      <c r="RZM814" s="47"/>
      <c r="RZN814" s="47"/>
      <c r="RZO814" s="47"/>
      <c r="RZP814" s="47"/>
      <c r="RZQ814" s="47"/>
      <c r="RZR814" s="47"/>
      <c r="RZS814" s="47"/>
      <c r="RZT814" s="47"/>
      <c r="RZU814" s="47"/>
      <c r="RZV814" s="47"/>
      <c r="RZW814" s="47"/>
      <c r="RZX814" s="47"/>
      <c r="RZY814" s="47"/>
      <c r="RZZ814" s="47"/>
      <c r="SAA814" s="47"/>
      <c r="SAB814" s="47"/>
      <c r="SAC814" s="47"/>
      <c r="SAD814" s="47"/>
      <c r="SAE814" s="47"/>
      <c r="SAF814" s="47"/>
      <c r="SAG814" s="47"/>
      <c r="SAH814" s="47"/>
      <c r="SAI814" s="47"/>
      <c r="SAJ814" s="47"/>
      <c r="SAK814" s="47"/>
      <c r="SAL814" s="47"/>
      <c r="SAM814" s="47"/>
      <c r="SAN814" s="47"/>
      <c r="SAO814" s="47"/>
      <c r="SAP814" s="47"/>
      <c r="SAQ814" s="47"/>
      <c r="SAR814" s="47"/>
      <c r="SAS814" s="47"/>
      <c r="SAT814" s="47"/>
      <c r="SAU814" s="47"/>
      <c r="SAV814" s="47"/>
      <c r="SAW814" s="47"/>
      <c r="SAX814" s="47"/>
      <c r="SAY814" s="47"/>
      <c r="SAZ814" s="47"/>
      <c r="SBA814" s="47"/>
      <c r="SBB814" s="47"/>
      <c r="SBC814" s="47"/>
      <c r="SBD814" s="47"/>
      <c r="SBE814" s="47"/>
      <c r="SBF814" s="47"/>
      <c r="SBG814" s="47"/>
      <c r="SBH814" s="47"/>
      <c r="SBI814" s="47"/>
      <c r="SBJ814" s="47"/>
      <c r="SBK814" s="47"/>
      <c r="SBL814" s="47"/>
      <c r="SBM814" s="47"/>
      <c r="SBN814" s="47"/>
      <c r="SBO814" s="47"/>
      <c r="SBP814" s="47"/>
      <c r="SBQ814" s="47"/>
      <c r="SBR814" s="47"/>
      <c r="SBS814" s="47"/>
      <c r="SBT814" s="47"/>
      <c r="SBU814" s="47"/>
      <c r="SBV814" s="47"/>
      <c r="SBW814" s="47"/>
      <c r="SBX814" s="47"/>
      <c r="SBY814" s="47"/>
      <c r="SBZ814" s="47"/>
      <c r="SCA814" s="47"/>
      <c r="SCB814" s="47"/>
      <c r="SCC814" s="47"/>
      <c r="SCD814" s="47"/>
      <c r="SCE814" s="47"/>
      <c r="SCF814" s="47"/>
      <c r="SCG814" s="47"/>
      <c r="SCH814" s="47"/>
      <c r="SCI814" s="47"/>
      <c r="SCJ814" s="47"/>
      <c r="SCK814" s="47"/>
      <c r="SCL814" s="47"/>
      <c r="SCM814" s="47"/>
      <c r="SCN814" s="47"/>
      <c r="SCO814" s="47"/>
      <c r="SCP814" s="47"/>
      <c r="SCQ814" s="47"/>
      <c r="SCR814" s="47"/>
      <c r="SCS814" s="47"/>
      <c r="SCT814" s="47"/>
      <c r="SCU814" s="47"/>
      <c r="SCV814" s="47"/>
      <c r="SCW814" s="47"/>
      <c r="SCX814" s="47"/>
      <c r="SCY814" s="47"/>
      <c r="SCZ814" s="47"/>
      <c r="SDA814" s="47"/>
      <c r="SDB814" s="47"/>
      <c r="SDC814" s="47"/>
      <c r="SDD814" s="47"/>
      <c r="SDE814" s="47"/>
      <c r="SDF814" s="47"/>
      <c r="SDG814" s="47"/>
      <c r="SDH814" s="47"/>
      <c r="SDI814" s="47"/>
      <c r="SDJ814" s="47"/>
      <c r="SDK814" s="47"/>
      <c r="SDL814" s="47"/>
      <c r="SDM814" s="47"/>
      <c r="SDN814" s="47"/>
      <c r="SDO814" s="47"/>
      <c r="SDP814" s="47"/>
      <c r="SDQ814" s="47"/>
      <c r="SDR814" s="47"/>
      <c r="SDS814" s="47"/>
      <c r="SDT814" s="47"/>
      <c r="SDU814" s="47"/>
      <c r="SDV814" s="47"/>
      <c r="SDW814" s="47"/>
      <c r="SDX814" s="47"/>
      <c r="SDY814" s="47"/>
      <c r="SDZ814" s="47"/>
      <c r="SEA814" s="47"/>
      <c r="SEB814" s="47"/>
      <c r="SEC814" s="47"/>
      <c r="SED814" s="47"/>
      <c r="SEE814" s="47"/>
      <c r="SEF814" s="47"/>
      <c r="SEG814" s="47"/>
      <c r="SEH814" s="47"/>
      <c r="SEI814" s="47"/>
      <c r="SEJ814" s="47"/>
      <c r="SEK814" s="47"/>
      <c r="SEL814" s="47"/>
      <c r="SEM814" s="47"/>
      <c r="SEN814" s="47"/>
      <c r="SEO814" s="47"/>
      <c r="SEP814" s="47"/>
      <c r="SEQ814" s="47"/>
      <c r="SER814" s="47"/>
      <c r="SES814" s="47"/>
      <c r="SET814" s="47"/>
      <c r="SEU814" s="47"/>
      <c r="SEV814" s="47"/>
      <c r="SEW814" s="47"/>
      <c r="SEX814" s="47"/>
      <c r="SEY814" s="47"/>
      <c r="SEZ814" s="47"/>
      <c r="SFA814" s="47"/>
      <c r="SFB814" s="47"/>
      <c r="SFC814" s="47"/>
      <c r="SFD814" s="47"/>
      <c r="SFE814" s="47"/>
      <c r="SFF814" s="47"/>
      <c r="SFG814" s="47"/>
      <c r="SFH814" s="47"/>
      <c r="SFI814" s="47"/>
      <c r="SFJ814" s="47"/>
      <c r="SFK814" s="47"/>
      <c r="SFL814" s="47"/>
      <c r="SFM814" s="47"/>
      <c r="SFN814" s="47"/>
      <c r="SFO814" s="47"/>
      <c r="SFP814" s="47"/>
      <c r="SFQ814" s="47"/>
      <c r="SFR814" s="47"/>
      <c r="SFS814" s="47"/>
      <c r="SFT814" s="47"/>
      <c r="SFU814" s="47"/>
      <c r="SFV814" s="47"/>
      <c r="SFW814" s="47"/>
      <c r="SFX814" s="47"/>
      <c r="SFY814" s="47"/>
      <c r="SFZ814" s="47"/>
      <c r="SGA814" s="47"/>
      <c r="SGB814" s="47"/>
      <c r="SGC814" s="47"/>
      <c r="SGD814" s="47"/>
      <c r="SGE814" s="47"/>
      <c r="SGF814" s="47"/>
      <c r="SGG814" s="47"/>
      <c r="SGH814" s="47"/>
      <c r="SGI814" s="47"/>
      <c r="SGJ814" s="47"/>
      <c r="SGK814" s="47"/>
      <c r="SGL814" s="47"/>
      <c r="SGM814" s="47"/>
      <c r="SGN814" s="47"/>
      <c r="SGO814" s="47"/>
      <c r="SGP814" s="47"/>
      <c r="SGQ814" s="47"/>
      <c r="SGR814" s="47"/>
      <c r="SGS814" s="47"/>
      <c r="SGT814" s="47"/>
      <c r="SGU814" s="47"/>
      <c r="SGV814" s="47"/>
      <c r="SGW814" s="47"/>
      <c r="SGX814" s="47"/>
      <c r="SGY814" s="47"/>
      <c r="SGZ814" s="47"/>
      <c r="SHA814" s="47"/>
      <c r="SHB814" s="47"/>
      <c r="SHC814" s="47"/>
      <c r="SHD814" s="47"/>
      <c r="SHE814" s="47"/>
      <c r="SHF814" s="47"/>
      <c r="SHG814" s="47"/>
      <c r="SHH814" s="47"/>
      <c r="SHI814" s="47"/>
      <c r="SHJ814" s="47"/>
      <c r="SHK814" s="47"/>
      <c r="SHL814" s="47"/>
      <c r="SHM814" s="47"/>
      <c r="SHN814" s="47"/>
      <c r="SHO814" s="47"/>
      <c r="SHP814" s="47"/>
      <c r="SHQ814" s="47"/>
      <c r="SHR814" s="47"/>
      <c r="SHS814" s="47"/>
      <c r="SHT814" s="47"/>
      <c r="SHU814" s="47"/>
      <c r="SHV814" s="47"/>
      <c r="SHW814" s="47"/>
      <c r="SHX814" s="47"/>
      <c r="SHY814" s="47"/>
      <c r="SHZ814" s="47"/>
      <c r="SIA814" s="47"/>
      <c r="SIB814" s="47"/>
      <c r="SIC814" s="47"/>
      <c r="SID814" s="47"/>
      <c r="SIE814" s="47"/>
      <c r="SIF814" s="47"/>
      <c r="SIG814" s="47"/>
      <c r="SIH814" s="47"/>
      <c r="SII814" s="47"/>
      <c r="SIJ814" s="47"/>
      <c r="SIK814" s="47"/>
      <c r="SIL814" s="47"/>
      <c r="SIM814" s="47"/>
      <c r="SIN814" s="47"/>
      <c r="SIO814" s="47"/>
      <c r="SIP814" s="47"/>
      <c r="SIQ814" s="47"/>
      <c r="SIR814" s="47"/>
      <c r="SIS814" s="47"/>
      <c r="SIT814" s="47"/>
      <c r="SIU814" s="47"/>
      <c r="SIV814" s="47"/>
      <c r="SIW814" s="47"/>
      <c r="SIX814" s="47"/>
      <c r="SIY814" s="47"/>
      <c r="SIZ814" s="47"/>
      <c r="SJA814" s="47"/>
      <c r="SJB814" s="47"/>
      <c r="SJC814" s="47"/>
      <c r="SJD814" s="47"/>
      <c r="SJE814" s="47"/>
      <c r="SJF814" s="47"/>
      <c r="SJG814" s="47"/>
      <c r="SJH814" s="47"/>
      <c r="SJI814" s="47"/>
      <c r="SJJ814" s="47"/>
      <c r="SJK814" s="47"/>
      <c r="SJL814" s="47"/>
      <c r="SJM814" s="47"/>
      <c r="SJN814" s="47"/>
      <c r="SJO814" s="47"/>
      <c r="SJP814" s="47"/>
      <c r="SJQ814" s="47"/>
      <c r="SJR814" s="47"/>
      <c r="SJS814" s="47"/>
      <c r="SJT814" s="47"/>
      <c r="SJU814" s="47"/>
      <c r="SJV814" s="47"/>
      <c r="SJW814" s="47"/>
      <c r="SJX814" s="47"/>
      <c r="SJY814" s="47"/>
      <c r="SJZ814" s="47"/>
      <c r="SKA814" s="47"/>
      <c r="SKB814" s="47"/>
      <c r="SKC814" s="47"/>
      <c r="SKD814" s="47"/>
      <c r="SKE814" s="47"/>
      <c r="SKF814" s="47"/>
      <c r="SKG814" s="47"/>
      <c r="SKH814" s="47"/>
      <c r="SKI814" s="47"/>
      <c r="SKJ814" s="47"/>
      <c r="SKK814" s="47"/>
      <c r="SKL814" s="47"/>
      <c r="SKM814" s="47"/>
      <c r="SKN814" s="47"/>
      <c r="SKO814" s="47"/>
      <c r="SKP814" s="47"/>
      <c r="SKQ814" s="47"/>
      <c r="SKR814" s="47"/>
      <c r="SKS814" s="47"/>
      <c r="SKT814" s="47"/>
      <c r="SKU814" s="47"/>
      <c r="SKV814" s="47"/>
      <c r="SKW814" s="47"/>
      <c r="SKX814" s="47"/>
      <c r="SKY814" s="47"/>
      <c r="SKZ814" s="47"/>
      <c r="SLA814" s="47"/>
      <c r="SLB814" s="47"/>
      <c r="SLC814" s="47"/>
      <c r="SLD814" s="47"/>
      <c r="SLE814" s="47"/>
      <c r="SLF814" s="47"/>
      <c r="SLG814" s="47"/>
      <c r="SLH814" s="47"/>
      <c r="SLI814" s="47"/>
      <c r="SLJ814" s="47"/>
      <c r="SLK814" s="47"/>
      <c r="SLL814" s="47"/>
      <c r="SLM814" s="47"/>
      <c r="SLN814" s="47"/>
      <c r="SLO814" s="47"/>
      <c r="SLP814" s="47"/>
      <c r="SLQ814" s="47"/>
      <c r="SLR814" s="47"/>
      <c r="SLS814" s="47"/>
      <c r="SLT814" s="47"/>
      <c r="SLU814" s="47"/>
      <c r="SLV814" s="47"/>
      <c r="SLW814" s="47"/>
      <c r="SLX814" s="47"/>
      <c r="SLY814" s="47"/>
      <c r="SLZ814" s="47"/>
      <c r="SMA814" s="47"/>
      <c r="SMB814" s="47"/>
      <c r="SMC814" s="47"/>
      <c r="SMD814" s="47"/>
      <c r="SME814" s="47"/>
      <c r="SMF814" s="47"/>
      <c r="SMG814" s="47"/>
      <c r="SMH814" s="47"/>
      <c r="SMI814" s="47"/>
      <c r="SMJ814" s="47"/>
      <c r="SMK814" s="47"/>
      <c r="SML814" s="47"/>
      <c r="SMM814" s="47"/>
      <c r="SMN814" s="47"/>
      <c r="SMO814" s="47"/>
      <c r="SMP814" s="47"/>
      <c r="SMQ814" s="47"/>
      <c r="SMR814" s="47"/>
      <c r="SMS814" s="47"/>
      <c r="SMT814" s="47"/>
      <c r="SMU814" s="47"/>
      <c r="SMV814" s="47"/>
      <c r="SMW814" s="47"/>
      <c r="SMX814" s="47"/>
      <c r="SMY814" s="47"/>
      <c r="SMZ814" s="47"/>
      <c r="SNA814" s="47"/>
      <c r="SNB814" s="47"/>
      <c r="SNC814" s="47"/>
      <c r="SND814" s="47"/>
      <c r="SNE814" s="47"/>
      <c r="SNF814" s="47"/>
      <c r="SNG814" s="47"/>
      <c r="SNH814" s="47"/>
      <c r="SNI814" s="47"/>
      <c r="SNJ814" s="47"/>
      <c r="SNK814" s="47"/>
      <c r="SNL814" s="47"/>
      <c r="SNM814" s="47"/>
      <c r="SNN814" s="47"/>
      <c r="SNO814" s="47"/>
      <c r="SNP814" s="47"/>
      <c r="SNQ814" s="47"/>
      <c r="SNR814" s="47"/>
      <c r="SNS814" s="47"/>
      <c r="SNT814" s="47"/>
      <c r="SNU814" s="47"/>
      <c r="SNV814" s="47"/>
      <c r="SNW814" s="47"/>
      <c r="SNX814" s="47"/>
      <c r="SNY814" s="47"/>
      <c r="SNZ814" s="47"/>
      <c r="SOA814" s="47"/>
      <c r="SOB814" s="47"/>
      <c r="SOC814" s="47"/>
      <c r="SOD814" s="47"/>
      <c r="SOE814" s="47"/>
      <c r="SOF814" s="47"/>
      <c r="SOG814" s="47"/>
      <c r="SOH814" s="47"/>
      <c r="SOI814" s="47"/>
      <c r="SOJ814" s="47"/>
      <c r="SOK814" s="47"/>
      <c r="SOL814" s="47"/>
      <c r="SOM814" s="47"/>
      <c r="SON814" s="47"/>
      <c r="SOO814" s="47"/>
      <c r="SOP814" s="47"/>
      <c r="SOQ814" s="47"/>
      <c r="SOR814" s="47"/>
      <c r="SOS814" s="47"/>
      <c r="SOT814" s="47"/>
      <c r="SOU814" s="47"/>
      <c r="SOV814" s="47"/>
      <c r="SOW814" s="47"/>
      <c r="SOX814" s="47"/>
      <c r="SOY814" s="47"/>
      <c r="SOZ814" s="47"/>
      <c r="SPA814" s="47"/>
      <c r="SPB814" s="47"/>
      <c r="SPC814" s="47"/>
      <c r="SPD814" s="47"/>
      <c r="SPE814" s="47"/>
      <c r="SPF814" s="47"/>
      <c r="SPG814" s="47"/>
      <c r="SPH814" s="47"/>
      <c r="SPI814" s="47"/>
      <c r="SPJ814" s="47"/>
      <c r="SPK814" s="47"/>
      <c r="SPL814" s="47"/>
      <c r="SPM814" s="47"/>
      <c r="SPN814" s="47"/>
      <c r="SPO814" s="47"/>
      <c r="SPP814" s="47"/>
      <c r="SPQ814" s="47"/>
      <c r="SPR814" s="47"/>
      <c r="SPS814" s="47"/>
      <c r="SPT814" s="47"/>
      <c r="SPU814" s="47"/>
      <c r="SPV814" s="47"/>
      <c r="SPW814" s="47"/>
      <c r="SPX814" s="47"/>
      <c r="SPY814" s="47"/>
      <c r="SPZ814" s="47"/>
      <c r="SQA814" s="47"/>
      <c r="SQB814" s="47"/>
      <c r="SQC814" s="47"/>
      <c r="SQD814" s="47"/>
      <c r="SQE814" s="47"/>
      <c r="SQF814" s="47"/>
      <c r="SQG814" s="47"/>
      <c r="SQH814" s="47"/>
      <c r="SQI814" s="47"/>
      <c r="SQJ814" s="47"/>
      <c r="SQK814" s="47"/>
      <c r="SQL814" s="47"/>
      <c r="SQM814" s="47"/>
      <c r="SQN814" s="47"/>
      <c r="SQO814" s="47"/>
      <c r="SQP814" s="47"/>
      <c r="SQQ814" s="47"/>
      <c r="SQR814" s="47"/>
      <c r="SQS814" s="47"/>
      <c r="SQT814" s="47"/>
      <c r="SQU814" s="47"/>
      <c r="SQV814" s="47"/>
      <c r="SQW814" s="47"/>
      <c r="SQX814" s="47"/>
      <c r="SQY814" s="47"/>
      <c r="SQZ814" s="47"/>
      <c r="SRA814" s="47"/>
      <c r="SRB814" s="47"/>
      <c r="SRC814" s="47"/>
      <c r="SRD814" s="47"/>
      <c r="SRE814" s="47"/>
      <c r="SRF814" s="47"/>
      <c r="SRG814" s="47"/>
      <c r="SRH814" s="47"/>
      <c r="SRI814" s="47"/>
      <c r="SRJ814" s="47"/>
      <c r="SRK814" s="47"/>
      <c r="SRL814" s="47"/>
      <c r="SRM814" s="47"/>
      <c r="SRN814" s="47"/>
      <c r="SRO814" s="47"/>
      <c r="SRP814" s="47"/>
      <c r="SRQ814" s="47"/>
      <c r="SRR814" s="47"/>
      <c r="SRS814" s="47"/>
      <c r="SRT814" s="47"/>
      <c r="SRU814" s="47"/>
      <c r="SRV814" s="47"/>
      <c r="SRW814" s="47"/>
      <c r="SRX814" s="47"/>
      <c r="SRY814" s="47"/>
      <c r="SRZ814" s="47"/>
      <c r="SSA814" s="47"/>
      <c r="SSB814" s="47"/>
      <c r="SSC814" s="47"/>
      <c r="SSD814" s="47"/>
      <c r="SSE814" s="47"/>
      <c r="SSF814" s="47"/>
      <c r="SSG814" s="47"/>
      <c r="SSH814" s="47"/>
      <c r="SSI814" s="47"/>
      <c r="SSJ814" s="47"/>
      <c r="SSK814" s="47"/>
      <c r="SSL814" s="47"/>
      <c r="SSM814" s="47"/>
      <c r="SSN814" s="47"/>
      <c r="SSO814" s="47"/>
      <c r="SSP814" s="47"/>
      <c r="SSQ814" s="47"/>
      <c r="SSR814" s="47"/>
      <c r="SSS814" s="47"/>
      <c r="SST814" s="47"/>
      <c r="SSU814" s="47"/>
      <c r="SSV814" s="47"/>
      <c r="SSW814" s="47"/>
      <c r="SSX814" s="47"/>
      <c r="SSY814" s="47"/>
      <c r="SSZ814" s="47"/>
      <c r="STA814" s="47"/>
      <c r="STB814" s="47"/>
      <c r="STC814" s="47"/>
      <c r="STD814" s="47"/>
      <c r="STE814" s="47"/>
      <c r="STF814" s="47"/>
      <c r="STG814" s="47"/>
      <c r="STH814" s="47"/>
      <c r="STI814" s="47"/>
      <c r="STJ814" s="47"/>
      <c r="STK814" s="47"/>
      <c r="STL814" s="47"/>
      <c r="STM814" s="47"/>
      <c r="STN814" s="47"/>
      <c r="STO814" s="47"/>
      <c r="STP814" s="47"/>
      <c r="STQ814" s="47"/>
      <c r="STR814" s="47"/>
      <c r="STS814" s="47"/>
      <c r="STT814" s="47"/>
      <c r="STU814" s="47"/>
      <c r="STV814" s="47"/>
      <c r="STW814" s="47"/>
      <c r="STX814" s="47"/>
      <c r="STY814" s="47"/>
      <c r="STZ814" s="47"/>
      <c r="SUA814" s="47"/>
      <c r="SUB814" s="47"/>
      <c r="SUC814" s="47"/>
      <c r="SUD814" s="47"/>
      <c r="SUE814" s="47"/>
      <c r="SUF814" s="47"/>
      <c r="SUG814" s="47"/>
      <c r="SUH814" s="47"/>
      <c r="SUI814" s="47"/>
      <c r="SUJ814" s="47"/>
      <c r="SUK814" s="47"/>
      <c r="SUL814" s="47"/>
      <c r="SUM814" s="47"/>
      <c r="SUN814" s="47"/>
      <c r="SUO814" s="47"/>
      <c r="SUP814" s="47"/>
      <c r="SUQ814" s="47"/>
      <c r="SUR814" s="47"/>
      <c r="SUS814" s="47"/>
      <c r="SUT814" s="47"/>
      <c r="SUU814" s="47"/>
      <c r="SUV814" s="47"/>
      <c r="SUW814" s="47"/>
      <c r="SUX814" s="47"/>
      <c r="SUY814" s="47"/>
      <c r="SUZ814" s="47"/>
      <c r="SVA814" s="47"/>
      <c r="SVB814" s="47"/>
      <c r="SVC814" s="47"/>
      <c r="SVD814" s="47"/>
      <c r="SVE814" s="47"/>
      <c r="SVF814" s="47"/>
      <c r="SVG814" s="47"/>
      <c r="SVH814" s="47"/>
      <c r="SVI814" s="47"/>
      <c r="SVJ814" s="47"/>
      <c r="SVK814" s="47"/>
      <c r="SVL814" s="47"/>
      <c r="SVM814" s="47"/>
      <c r="SVN814" s="47"/>
      <c r="SVO814" s="47"/>
      <c r="SVP814" s="47"/>
      <c r="SVQ814" s="47"/>
      <c r="SVR814" s="47"/>
      <c r="SVS814" s="47"/>
      <c r="SVT814" s="47"/>
      <c r="SVU814" s="47"/>
      <c r="SVV814" s="47"/>
      <c r="SVW814" s="47"/>
      <c r="SVX814" s="47"/>
      <c r="SVY814" s="47"/>
      <c r="SVZ814" s="47"/>
      <c r="SWA814" s="47"/>
      <c r="SWB814" s="47"/>
      <c r="SWC814" s="47"/>
      <c r="SWD814" s="47"/>
      <c r="SWE814" s="47"/>
      <c r="SWF814" s="47"/>
      <c r="SWG814" s="47"/>
      <c r="SWH814" s="47"/>
      <c r="SWI814" s="47"/>
      <c r="SWJ814" s="47"/>
      <c r="SWK814" s="47"/>
      <c r="SWL814" s="47"/>
      <c r="SWM814" s="47"/>
      <c r="SWN814" s="47"/>
      <c r="SWO814" s="47"/>
      <c r="SWP814" s="47"/>
      <c r="SWQ814" s="47"/>
      <c r="SWR814" s="47"/>
      <c r="SWS814" s="47"/>
      <c r="SWT814" s="47"/>
      <c r="SWU814" s="47"/>
      <c r="SWV814" s="47"/>
      <c r="SWW814" s="47"/>
      <c r="SWX814" s="47"/>
      <c r="SWY814" s="47"/>
      <c r="SWZ814" s="47"/>
      <c r="SXA814" s="47"/>
      <c r="SXB814" s="47"/>
      <c r="SXC814" s="47"/>
      <c r="SXD814" s="47"/>
      <c r="SXE814" s="47"/>
      <c r="SXF814" s="47"/>
      <c r="SXG814" s="47"/>
      <c r="SXH814" s="47"/>
      <c r="SXI814" s="47"/>
      <c r="SXJ814" s="47"/>
      <c r="SXK814" s="47"/>
      <c r="SXL814" s="47"/>
      <c r="SXM814" s="47"/>
      <c r="SXN814" s="47"/>
      <c r="SXO814" s="47"/>
      <c r="SXP814" s="47"/>
      <c r="SXQ814" s="47"/>
      <c r="SXR814" s="47"/>
      <c r="SXS814" s="47"/>
      <c r="SXT814" s="47"/>
      <c r="SXU814" s="47"/>
      <c r="SXV814" s="47"/>
      <c r="SXW814" s="47"/>
      <c r="SXX814" s="47"/>
      <c r="SXY814" s="47"/>
      <c r="SXZ814" s="47"/>
      <c r="SYA814" s="47"/>
      <c r="SYB814" s="47"/>
      <c r="SYC814" s="47"/>
      <c r="SYD814" s="47"/>
      <c r="SYE814" s="47"/>
      <c r="SYF814" s="47"/>
      <c r="SYG814" s="47"/>
      <c r="SYH814" s="47"/>
      <c r="SYI814" s="47"/>
      <c r="SYJ814" s="47"/>
      <c r="SYK814" s="47"/>
      <c r="SYL814" s="47"/>
      <c r="SYM814" s="47"/>
      <c r="SYN814" s="47"/>
      <c r="SYO814" s="47"/>
      <c r="SYP814" s="47"/>
      <c r="SYQ814" s="47"/>
      <c r="SYR814" s="47"/>
      <c r="SYS814" s="47"/>
      <c r="SYT814" s="47"/>
      <c r="SYU814" s="47"/>
      <c r="SYV814" s="47"/>
      <c r="SYW814" s="47"/>
      <c r="SYX814" s="47"/>
      <c r="SYY814" s="47"/>
      <c r="SYZ814" s="47"/>
      <c r="SZA814" s="47"/>
      <c r="SZB814" s="47"/>
      <c r="SZC814" s="47"/>
      <c r="SZD814" s="47"/>
      <c r="SZE814" s="47"/>
      <c r="SZF814" s="47"/>
      <c r="SZG814" s="47"/>
      <c r="SZH814" s="47"/>
      <c r="SZI814" s="47"/>
      <c r="SZJ814" s="47"/>
      <c r="SZK814" s="47"/>
      <c r="SZL814" s="47"/>
      <c r="SZM814" s="47"/>
      <c r="SZN814" s="47"/>
      <c r="SZO814" s="47"/>
      <c r="SZP814" s="47"/>
      <c r="SZQ814" s="47"/>
      <c r="SZR814" s="47"/>
      <c r="SZS814" s="47"/>
      <c r="SZT814" s="47"/>
      <c r="SZU814" s="47"/>
      <c r="SZV814" s="47"/>
      <c r="SZW814" s="47"/>
      <c r="SZX814" s="47"/>
      <c r="SZY814" s="47"/>
      <c r="SZZ814" s="47"/>
      <c r="TAA814" s="47"/>
      <c r="TAB814" s="47"/>
      <c r="TAC814" s="47"/>
      <c r="TAD814" s="47"/>
      <c r="TAE814" s="47"/>
      <c r="TAF814" s="47"/>
      <c r="TAG814" s="47"/>
      <c r="TAH814" s="47"/>
      <c r="TAI814" s="47"/>
      <c r="TAJ814" s="47"/>
      <c r="TAK814" s="47"/>
      <c r="TAL814" s="47"/>
      <c r="TAM814" s="47"/>
      <c r="TAN814" s="47"/>
      <c r="TAO814" s="47"/>
      <c r="TAP814" s="47"/>
      <c r="TAQ814" s="47"/>
      <c r="TAR814" s="47"/>
      <c r="TAS814" s="47"/>
      <c r="TAT814" s="47"/>
      <c r="TAU814" s="47"/>
      <c r="TAV814" s="47"/>
      <c r="TAW814" s="47"/>
      <c r="TAX814" s="47"/>
      <c r="TAY814" s="47"/>
      <c r="TAZ814" s="47"/>
      <c r="TBA814" s="47"/>
      <c r="TBB814" s="47"/>
      <c r="TBC814" s="47"/>
      <c r="TBD814" s="47"/>
      <c r="TBE814" s="47"/>
      <c r="TBF814" s="47"/>
      <c r="TBG814" s="47"/>
      <c r="TBH814" s="47"/>
      <c r="TBI814" s="47"/>
      <c r="TBJ814" s="47"/>
      <c r="TBK814" s="47"/>
      <c r="TBL814" s="47"/>
      <c r="TBM814" s="47"/>
      <c r="TBN814" s="47"/>
      <c r="TBO814" s="47"/>
      <c r="TBP814" s="47"/>
      <c r="TBQ814" s="47"/>
      <c r="TBR814" s="47"/>
      <c r="TBS814" s="47"/>
      <c r="TBT814" s="47"/>
      <c r="TBU814" s="47"/>
      <c r="TBV814" s="47"/>
      <c r="TBW814" s="47"/>
      <c r="TBX814" s="47"/>
      <c r="TBY814" s="47"/>
      <c r="TBZ814" s="47"/>
      <c r="TCA814" s="47"/>
      <c r="TCB814" s="47"/>
      <c r="TCC814" s="47"/>
      <c r="TCD814" s="47"/>
      <c r="TCE814" s="47"/>
      <c r="TCF814" s="47"/>
      <c r="TCG814" s="47"/>
      <c r="TCH814" s="47"/>
      <c r="TCI814" s="47"/>
      <c r="TCJ814" s="47"/>
      <c r="TCK814" s="47"/>
      <c r="TCL814" s="47"/>
      <c r="TCM814" s="47"/>
      <c r="TCN814" s="47"/>
      <c r="TCO814" s="47"/>
      <c r="TCP814" s="47"/>
      <c r="TCQ814" s="47"/>
      <c r="TCR814" s="47"/>
      <c r="TCS814" s="47"/>
      <c r="TCT814" s="47"/>
      <c r="TCU814" s="47"/>
      <c r="TCV814" s="47"/>
      <c r="TCW814" s="47"/>
      <c r="TCX814" s="47"/>
      <c r="TCY814" s="47"/>
      <c r="TCZ814" s="47"/>
      <c r="TDA814" s="47"/>
      <c r="TDB814" s="47"/>
      <c r="TDC814" s="47"/>
      <c r="TDD814" s="47"/>
      <c r="TDE814" s="47"/>
      <c r="TDF814" s="47"/>
      <c r="TDG814" s="47"/>
      <c r="TDH814" s="47"/>
      <c r="TDI814" s="47"/>
      <c r="TDJ814" s="47"/>
      <c r="TDK814" s="47"/>
      <c r="TDL814" s="47"/>
      <c r="TDM814" s="47"/>
      <c r="TDN814" s="47"/>
      <c r="TDO814" s="47"/>
      <c r="TDP814" s="47"/>
      <c r="TDQ814" s="47"/>
      <c r="TDR814" s="47"/>
      <c r="TDS814" s="47"/>
      <c r="TDT814" s="47"/>
      <c r="TDU814" s="47"/>
      <c r="TDV814" s="47"/>
      <c r="TDW814" s="47"/>
      <c r="TDX814" s="47"/>
      <c r="TDY814" s="47"/>
      <c r="TDZ814" s="47"/>
      <c r="TEA814" s="47"/>
      <c r="TEB814" s="47"/>
      <c r="TEC814" s="47"/>
      <c r="TED814" s="47"/>
      <c r="TEE814" s="47"/>
      <c r="TEF814" s="47"/>
      <c r="TEG814" s="47"/>
      <c r="TEH814" s="47"/>
      <c r="TEI814" s="47"/>
      <c r="TEJ814" s="47"/>
      <c r="TEK814" s="47"/>
      <c r="TEL814" s="47"/>
      <c r="TEM814" s="47"/>
      <c r="TEN814" s="47"/>
      <c r="TEO814" s="47"/>
      <c r="TEP814" s="47"/>
      <c r="TEQ814" s="47"/>
      <c r="TER814" s="47"/>
      <c r="TES814" s="47"/>
      <c r="TET814" s="47"/>
      <c r="TEU814" s="47"/>
      <c r="TEV814" s="47"/>
      <c r="TEW814" s="47"/>
      <c r="TEX814" s="47"/>
      <c r="TEY814" s="47"/>
      <c r="TEZ814" s="47"/>
      <c r="TFA814" s="47"/>
      <c r="TFB814" s="47"/>
      <c r="TFC814" s="47"/>
      <c r="TFD814" s="47"/>
      <c r="TFE814" s="47"/>
      <c r="TFF814" s="47"/>
      <c r="TFG814" s="47"/>
      <c r="TFH814" s="47"/>
      <c r="TFI814" s="47"/>
      <c r="TFJ814" s="47"/>
      <c r="TFK814" s="47"/>
      <c r="TFL814" s="47"/>
      <c r="TFM814" s="47"/>
      <c r="TFN814" s="47"/>
      <c r="TFO814" s="47"/>
      <c r="TFP814" s="47"/>
      <c r="TFQ814" s="47"/>
      <c r="TFR814" s="47"/>
      <c r="TFS814" s="47"/>
      <c r="TFT814" s="47"/>
      <c r="TFU814" s="47"/>
      <c r="TFV814" s="47"/>
      <c r="TFW814" s="47"/>
      <c r="TFX814" s="47"/>
      <c r="TFY814" s="47"/>
      <c r="TFZ814" s="47"/>
      <c r="TGA814" s="47"/>
      <c r="TGB814" s="47"/>
      <c r="TGC814" s="47"/>
      <c r="TGD814" s="47"/>
      <c r="TGE814" s="47"/>
      <c r="TGF814" s="47"/>
      <c r="TGG814" s="47"/>
      <c r="TGH814" s="47"/>
      <c r="TGI814" s="47"/>
      <c r="TGJ814" s="47"/>
      <c r="TGK814" s="47"/>
      <c r="TGL814" s="47"/>
      <c r="TGM814" s="47"/>
      <c r="TGN814" s="47"/>
      <c r="TGO814" s="47"/>
      <c r="TGP814" s="47"/>
      <c r="TGQ814" s="47"/>
      <c r="TGR814" s="47"/>
      <c r="TGS814" s="47"/>
      <c r="TGT814" s="47"/>
      <c r="TGU814" s="47"/>
      <c r="TGV814" s="47"/>
      <c r="TGW814" s="47"/>
      <c r="TGX814" s="47"/>
      <c r="TGY814" s="47"/>
      <c r="TGZ814" s="47"/>
      <c r="THA814" s="47"/>
      <c r="THB814" s="47"/>
      <c r="THC814" s="47"/>
      <c r="THD814" s="47"/>
      <c r="THE814" s="47"/>
      <c r="THF814" s="47"/>
      <c r="THG814" s="47"/>
      <c r="THH814" s="47"/>
      <c r="THI814" s="47"/>
      <c r="THJ814" s="47"/>
      <c r="THK814" s="47"/>
      <c r="THL814" s="47"/>
      <c r="THM814" s="47"/>
      <c r="THN814" s="47"/>
      <c r="THO814" s="47"/>
      <c r="THP814" s="47"/>
      <c r="THQ814" s="47"/>
      <c r="THR814" s="47"/>
      <c r="THS814" s="47"/>
      <c r="THT814" s="47"/>
      <c r="THU814" s="47"/>
      <c r="THV814" s="47"/>
      <c r="THW814" s="47"/>
      <c r="THX814" s="47"/>
      <c r="THY814" s="47"/>
      <c r="THZ814" s="47"/>
      <c r="TIA814" s="47"/>
      <c r="TIB814" s="47"/>
      <c r="TIC814" s="47"/>
      <c r="TID814" s="47"/>
      <c r="TIE814" s="47"/>
      <c r="TIF814" s="47"/>
      <c r="TIG814" s="47"/>
      <c r="TIH814" s="47"/>
      <c r="TII814" s="47"/>
      <c r="TIJ814" s="47"/>
      <c r="TIK814" s="47"/>
      <c r="TIL814" s="47"/>
      <c r="TIM814" s="47"/>
      <c r="TIN814" s="47"/>
      <c r="TIO814" s="47"/>
      <c r="TIP814" s="47"/>
      <c r="TIQ814" s="47"/>
      <c r="TIR814" s="47"/>
      <c r="TIS814" s="47"/>
      <c r="TIT814" s="47"/>
      <c r="TIU814" s="47"/>
      <c r="TIV814" s="47"/>
      <c r="TIW814" s="47"/>
      <c r="TIX814" s="47"/>
      <c r="TIY814" s="47"/>
      <c r="TIZ814" s="47"/>
      <c r="TJA814" s="47"/>
      <c r="TJB814" s="47"/>
      <c r="TJC814" s="47"/>
      <c r="TJD814" s="47"/>
      <c r="TJE814" s="47"/>
      <c r="TJF814" s="47"/>
      <c r="TJG814" s="47"/>
      <c r="TJH814" s="47"/>
      <c r="TJI814" s="47"/>
      <c r="TJJ814" s="47"/>
      <c r="TJK814" s="47"/>
      <c r="TJL814" s="47"/>
      <c r="TJM814" s="47"/>
      <c r="TJN814" s="47"/>
      <c r="TJO814" s="47"/>
      <c r="TJP814" s="47"/>
      <c r="TJQ814" s="47"/>
      <c r="TJR814" s="47"/>
      <c r="TJS814" s="47"/>
      <c r="TJT814" s="47"/>
      <c r="TJU814" s="47"/>
      <c r="TJV814" s="47"/>
      <c r="TJW814" s="47"/>
      <c r="TJX814" s="47"/>
      <c r="TJY814" s="47"/>
      <c r="TJZ814" s="47"/>
      <c r="TKA814" s="47"/>
      <c r="TKB814" s="47"/>
      <c r="TKC814" s="47"/>
      <c r="TKD814" s="47"/>
      <c r="TKE814" s="47"/>
      <c r="TKF814" s="47"/>
      <c r="TKG814" s="47"/>
      <c r="TKH814" s="47"/>
      <c r="TKI814" s="47"/>
      <c r="TKJ814" s="47"/>
      <c r="TKK814" s="47"/>
      <c r="TKL814" s="47"/>
      <c r="TKM814" s="47"/>
      <c r="TKN814" s="47"/>
      <c r="TKO814" s="47"/>
      <c r="TKP814" s="47"/>
      <c r="TKQ814" s="47"/>
      <c r="TKR814" s="47"/>
      <c r="TKS814" s="47"/>
      <c r="TKT814" s="47"/>
      <c r="TKU814" s="47"/>
      <c r="TKV814" s="47"/>
      <c r="TKW814" s="47"/>
      <c r="TKX814" s="47"/>
      <c r="TKY814" s="47"/>
      <c r="TKZ814" s="47"/>
      <c r="TLA814" s="47"/>
      <c r="TLB814" s="47"/>
      <c r="TLC814" s="47"/>
      <c r="TLD814" s="47"/>
      <c r="TLE814" s="47"/>
      <c r="TLF814" s="47"/>
      <c r="TLG814" s="47"/>
      <c r="TLH814" s="47"/>
      <c r="TLI814" s="47"/>
      <c r="TLJ814" s="47"/>
      <c r="TLK814" s="47"/>
      <c r="TLL814" s="47"/>
      <c r="TLM814" s="47"/>
      <c r="TLN814" s="47"/>
      <c r="TLO814" s="47"/>
      <c r="TLP814" s="47"/>
      <c r="TLQ814" s="47"/>
      <c r="TLR814" s="47"/>
      <c r="TLS814" s="47"/>
      <c r="TLT814" s="47"/>
      <c r="TLU814" s="47"/>
      <c r="TLV814" s="47"/>
      <c r="TLW814" s="47"/>
      <c r="TLX814" s="47"/>
      <c r="TLY814" s="47"/>
      <c r="TLZ814" s="47"/>
      <c r="TMA814" s="47"/>
      <c r="TMB814" s="47"/>
      <c r="TMC814" s="47"/>
      <c r="TMD814" s="47"/>
      <c r="TME814" s="47"/>
      <c r="TMF814" s="47"/>
      <c r="TMG814" s="47"/>
      <c r="TMH814" s="47"/>
      <c r="TMI814" s="47"/>
      <c r="TMJ814" s="47"/>
      <c r="TMK814" s="47"/>
      <c r="TML814" s="47"/>
      <c r="TMM814" s="47"/>
      <c r="TMN814" s="47"/>
      <c r="TMO814" s="47"/>
      <c r="TMP814" s="47"/>
      <c r="TMQ814" s="47"/>
      <c r="TMR814" s="47"/>
      <c r="TMS814" s="47"/>
      <c r="TMT814" s="47"/>
      <c r="TMU814" s="47"/>
      <c r="TMV814" s="47"/>
      <c r="TMW814" s="47"/>
      <c r="TMX814" s="47"/>
      <c r="TMY814" s="47"/>
      <c r="TMZ814" s="47"/>
      <c r="TNA814" s="47"/>
      <c r="TNB814" s="47"/>
      <c r="TNC814" s="47"/>
      <c r="TND814" s="47"/>
      <c r="TNE814" s="47"/>
      <c r="TNF814" s="47"/>
      <c r="TNG814" s="47"/>
      <c r="TNH814" s="47"/>
      <c r="TNI814" s="47"/>
      <c r="TNJ814" s="47"/>
      <c r="TNK814" s="47"/>
      <c r="TNL814" s="47"/>
      <c r="TNM814" s="47"/>
      <c r="TNN814" s="47"/>
      <c r="TNO814" s="47"/>
      <c r="TNP814" s="47"/>
      <c r="TNQ814" s="47"/>
      <c r="TNR814" s="47"/>
      <c r="TNS814" s="47"/>
      <c r="TNT814" s="47"/>
      <c r="TNU814" s="47"/>
      <c r="TNV814" s="47"/>
      <c r="TNW814" s="47"/>
      <c r="TNX814" s="47"/>
      <c r="TNY814" s="47"/>
      <c r="TNZ814" s="47"/>
      <c r="TOA814" s="47"/>
      <c r="TOB814" s="47"/>
      <c r="TOC814" s="47"/>
      <c r="TOD814" s="47"/>
      <c r="TOE814" s="47"/>
      <c r="TOF814" s="47"/>
      <c r="TOG814" s="47"/>
      <c r="TOH814" s="47"/>
      <c r="TOI814" s="47"/>
      <c r="TOJ814" s="47"/>
      <c r="TOK814" s="47"/>
      <c r="TOL814" s="47"/>
      <c r="TOM814" s="47"/>
      <c r="TON814" s="47"/>
      <c r="TOO814" s="47"/>
      <c r="TOP814" s="47"/>
      <c r="TOQ814" s="47"/>
      <c r="TOR814" s="47"/>
      <c r="TOS814" s="47"/>
      <c r="TOT814" s="47"/>
      <c r="TOU814" s="47"/>
      <c r="TOV814" s="47"/>
      <c r="TOW814" s="47"/>
      <c r="TOX814" s="47"/>
      <c r="TOY814" s="47"/>
      <c r="TOZ814" s="47"/>
      <c r="TPA814" s="47"/>
      <c r="TPB814" s="47"/>
      <c r="TPC814" s="47"/>
      <c r="TPD814" s="47"/>
      <c r="TPE814" s="47"/>
      <c r="TPF814" s="47"/>
      <c r="TPG814" s="47"/>
      <c r="TPH814" s="47"/>
      <c r="TPI814" s="47"/>
      <c r="TPJ814" s="47"/>
      <c r="TPK814" s="47"/>
      <c r="TPL814" s="47"/>
      <c r="TPM814" s="47"/>
      <c r="TPN814" s="47"/>
      <c r="TPO814" s="47"/>
      <c r="TPP814" s="47"/>
      <c r="TPQ814" s="47"/>
      <c r="TPR814" s="47"/>
      <c r="TPS814" s="47"/>
      <c r="TPT814" s="47"/>
      <c r="TPU814" s="47"/>
      <c r="TPV814" s="47"/>
      <c r="TPW814" s="47"/>
      <c r="TPX814" s="47"/>
      <c r="TPY814" s="47"/>
      <c r="TPZ814" s="47"/>
      <c r="TQA814" s="47"/>
      <c r="TQB814" s="47"/>
      <c r="TQC814" s="47"/>
      <c r="TQD814" s="47"/>
      <c r="TQE814" s="47"/>
      <c r="TQF814" s="47"/>
      <c r="TQG814" s="47"/>
      <c r="TQH814" s="47"/>
      <c r="TQI814" s="47"/>
      <c r="TQJ814" s="47"/>
      <c r="TQK814" s="47"/>
      <c r="TQL814" s="47"/>
      <c r="TQM814" s="47"/>
      <c r="TQN814" s="47"/>
      <c r="TQO814" s="47"/>
      <c r="TQP814" s="47"/>
      <c r="TQQ814" s="47"/>
      <c r="TQR814" s="47"/>
      <c r="TQS814" s="47"/>
      <c r="TQT814" s="47"/>
      <c r="TQU814" s="47"/>
      <c r="TQV814" s="47"/>
      <c r="TQW814" s="47"/>
      <c r="TQX814" s="47"/>
      <c r="TQY814" s="47"/>
      <c r="TQZ814" s="47"/>
      <c r="TRA814" s="47"/>
      <c r="TRB814" s="47"/>
      <c r="TRC814" s="47"/>
      <c r="TRD814" s="47"/>
      <c r="TRE814" s="47"/>
      <c r="TRF814" s="47"/>
      <c r="TRG814" s="47"/>
      <c r="TRH814" s="47"/>
      <c r="TRI814" s="47"/>
      <c r="TRJ814" s="47"/>
      <c r="TRK814" s="47"/>
      <c r="TRL814" s="47"/>
      <c r="TRM814" s="47"/>
      <c r="TRN814" s="47"/>
      <c r="TRO814" s="47"/>
      <c r="TRP814" s="47"/>
      <c r="TRQ814" s="47"/>
      <c r="TRR814" s="47"/>
      <c r="TRS814" s="47"/>
      <c r="TRT814" s="47"/>
      <c r="TRU814" s="47"/>
      <c r="TRV814" s="47"/>
      <c r="TRW814" s="47"/>
      <c r="TRX814" s="47"/>
      <c r="TRY814" s="47"/>
      <c r="TRZ814" s="47"/>
      <c r="TSA814" s="47"/>
      <c r="TSB814" s="47"/>
      <c r="TSC814" s="47"/>
      <c r="TSD814" s="47"/>
      <c r="TSE814" s="47"/>
      <c r="TSF814" s="47"/>
      <c r="TSG814" s="47"/>
      <c r="TSH814" s="47"/>
      <c r="TSI814" s="47"/>
      <c r="TSJ814" s="47"/>
      <c r="TSK814" s="47"/>
      <c r="TSL814" s="47"/>
      <c r="TSM814" s="47"/>
      <c r="TSN814" s="47"/>
      <c r="TSO814" s="47"/>
      <c r="TSP814" s="47"/>
      <c r="TSQ814" s="47"/>
      <c r="TSR814" s="47"/>
      <c r="TSS814" s="47"/>
      <c r="TST814" s="47"/>
      <c r="TSU814" s="47"/>
      <c r="TSV814" s="47"/>
      <c r="TSW814" s="47"/>
      <c r="TSX814" s="47"/>
      <c r="TSY814" s="47"/>
      <c r="TSZ814" s="47"/>
      <c r="TTA814" s="47"/>
      <c r="TTB814" s="47"/>
      <c r="TTC814" s="47"/>
      <c r="TTD814" s="47"/>
      <c r="TTE814" s="47"/>
      <c r="TTF814" s="47"/>
      <c r="TTG814" s="47"/>
      <c r="TTH814" s="47"/>
      <c r="TTI814" s="47"/>
      <c r="TTJ814" s="47"/>
      <c r="TTK814" s="47"/>
      <c r="TTL814" s="47"/>
      <c r="TTM814" s="47"/>
      <c r="TTN814" s="47"/>
      <c r="TTO814" s="47"/>
      <c r="TTP814" s="47"/>
      <c r="TTQ814" s="47"/>
      <c r="TTR814" s="47"/>
      <c r="TTS814" s="47"/>
      <c r="TTT814" s="47"/>
      <c r="TTU814" s="47"/>
      <c r="TTV814" s="47"/>
      <c r="TTW814" s="47"/>
      <c r="TTX814" s="47"/>
      <c r="TTY814" s="47"/>
      <c r="TTZ814" s="47"/>
      <c r="TUA814" s="47"/>
      <c r="TUB814" s="47"/>
      <c r="TUC814" s="47"/>
      <c r="TUD814" s="47"/>
      <c r="TUE814" s="47"/>
      <c r="TUF814" s="47"/>
      <c r="TUG814" s="47"/>
      <c r="TUH814" s="47"/>
      <c r="TUI814" s="47"/>
      <c r="TUJ814" s="47"/>
      <c r="TUK814" s="47"/>
      <c r="TUL814" s="47"/>
      <c r="TUM814" s="47"/>
      <c r="TUN814" s="47"/>
      <c r="TUO814" s="47"/>
      <c r="TUP814" s="47"/>
      <c r="TUQ814" s="47"/>
      <c r="TUR814" s="47"/>
      <c r="TUS814" s="47"/>
      <c r="TUT814" s="47"/>
      <c r="TUU814" s="47"/>
      <c r="TUV814" s="47"/>
      <c r="TUW814" s="47"/>
      <c r="TUX814" s="47"/>
      <c r="TUY814" s="47"/>
      <c r="TUZ814" s="47"/>
      <c r="TVA814" s="47"/>
      <c r="TVB814" s="47"/>
      <c r="TVC814" s="47"/>
      <c r="TVD814" s="47"/>
      <c r="TVE814" s="47"/>
      <c r="TVF814" s="47"/>
      <c r="TVG814" s="47"/>
      <c r="TVH814" s="47"/>
      <c r="TVI814" s="47"/>
      <c r="TVJ814" s="47"/>
      <c r="TVK814" s="47"/>
      <c r="TVL814" s="47"/>
      <c r="TVM814" s="47"/>
      <c r="TVN814" s="47"/>
      <c r="TVO814" s="47"/>
      <c r="TVP814" s="47"/>
      <c r="TVQ814" s="47"/>
      <c r="TVR814" s="47"/>
      <c r="TVS814" s="47"/>
      <c r="TVT814" s="47"/>
      <c r="TVU814" s="47"/>
      <c r="TVV814" s="47"/>
      <c r="TVW814" s="47"/>
      <c r="TVX814" s="47"/>
      <c r="TVY814" s="47"/>
      <c r="TVZ814" s="47"/>
      <c r="TWA814" s="47"/>
      <c r="TWB814" s="47"/>
      <c r="TWC814" s="47"/>
      <c r="TWD814" s="47"/>
      <c r="TWE814" s="47"/>
      <c r="TWF814" s="47"/>
      <c r="TWG814" s="47"/>
      <c r="TWH814" s="47"/>
      <c r="TWI814" s="47"/>
      <c r="TWJ814" s="47"/>
      <c r="TWK814" s="47"/>
      <c r="TWL814" s="47"/>
      <c r="TWM814" s="47"/>
      <c r="TWN814" s="47"/>
      <c r="TWO814" s="47"/>
      <c r="TWP814" s="47"/>
      <c r="TWQ814" s="47"/>
      <c r="TWR814" s="47"/>
      <c r="TWS814" s="47"/>
      <c r="TWT814" s="47"/>
      <c r="TWU814" s="47"/>
      <c r="TWV814" s="47"/>
      <c r="TWW814" s="47"/>
      <c r="TWX814" s="47"/>
      <c r="TWY814" s="47"/>
      <c r="TWZ814" s="47"/>
      <c r="TXA814" s="47"/>
      <c r="TXB814" s="47"/>
      <c r="TXC814" s="47"/>
      <c r="TXD814" s="47"/>
      <c r="TXE814" s="47"/>
      <c r="TXF814" s="47"/>
      <c r="TXG814" s="47"/>
      <c r="TXH814" s="47"/>
      <c r="TXI814" s="47"/>
      <c r="TXJ814" s="47"/>
      <c r="TXK814" s="47"/>
      <c r="TXL814" s="47"/>
      <c r="TXM814" s="47"/>
      <c r="TXN814" s="47"/>
      <c r="TXO814" s="47"/>
      <c r="TXP814" s="47"/>
      <c r="TXQ814" s="47"/>
      <c r="TXR814" s="47"/>
      <c r="TXS814" s="47"/>
      <c r="TXT814" s="47"/>
      <c r="TXU814" s="47"/>
      <c r="TXV814" s="47"/>
      <c r="TXW814" s="47"/>
      <c r="TXX814" s="47"/>
      <c r="TXY814" s="47"/>
      <c r="TXZ814" s="47"/>
      <c r="TYA814" s="47"/>
      <c r="TYB814" s="47"/>
      <c r="TYC814" s="47"/>
      <c r="TYD814" s="47"/>
      <c r="TYE814" s="47"/>
      <c r="TYF814" s="47"/>
      <c r="TYG814" s="47"/>
      <c r="TYH814" s="47"/>
      <c r="TYI814" s="47"/>
      <c r="TYJ814" s="47"/>
      <c r="TYK814" s="47"/>
      <c r="TYL814" s="47"/>
      <c r="TYM814" s="47"/>
      <c r="TYN814" s="47"/>
      <c r="TYO814" s="47"/>
      <c r="TYP814" s="47"/>
      <c r="TYQ814" s="47"/>
      <c r="TYR814" s="47"/>
      <c r="TYS814" s="47"/>
      <c r="TYT814" s="47"/>
      <c r="TYU814" s="47"/>
      <c r="TYV814" s="47"/>
      <c r="TYW814" s="47"/>
      <c r="TYX814" s="47"/>
      <c r="TYY814" s="47"/>
      <c r="TYZ814" s="47"/>
      <c r="TZA814" s="47"/>
      <c r="TZB814" s="47"/>
      <c r="TZC814" s="47"/>
      <c r="TZD814" s="47"/>
      <c r="TZE814" s="47"/>
      <c r="TZF814" s="47"/>
      <c r="TZG814" s="47"/>
      <c r="TZH814" s="47"/>
      <c r="TZI814" s="47"/>
      <c r="TZJ814" s="47"/>
      <c r="TZK814" s="47"/>
      <c r="TZL814" s="47"/>
      <c r="TZM814" s="47"/>
      <c r="TZN814" s="47"/>
      <c r="TZO814" s="47"/>
      <c r="TZP814" s="47"/>
      <c r="TZQ814" s="47"/>
      <c r="TZR814" s="47"/>
      <c r="TZS814" s="47"/>
      <c r="TZT814" s="47"/>
      <c r="TZU814" s="47"/>
      <c r="TZV814" s="47"/>
      <c r="TZW814" s="47"/>
      <c r="TZX814" s="47"/>
      <c r="TZY814" s="47"/>
      <c r="TZZ814" s="47"/>
      <c r="UAA814" s="47"/>
      <c r="UAB814" s="47"/>
      <c r="UAC814" s="47"/>
      <c r="UAD814" s="47"/>
      <c r="UAE814" s="47"/>
      <c r="UAF814" s="47"/>
      <c r="UAG814" s="47"/>
      <c r="UAH814" s="47"/>
      <c r="UAI814" s="47"/>
      <c r="UAJ814" s="47"/>
      <c r="UAK814" s="47"/>
      <c r="UAL814" s="47"/>
      <c r="UAM814" s="47"/>
      <c r="UAN814" s="47"/>
      <c r="UAO814" s="47"/>
      <c r="UAP814" s="47"/>
      <c r="UAQ814" s="47"/>
      <c r="UAR814" s="47"/>
      <c r="UAS814" s="47"/>
      <c r="UAT814" s="47"/>
      <c r="UAU814" s="47"/>
      <c r="UAV814" s="47"/>
      <c r="UAW814" s="47"/>
      <c r="UAX814" s="47"/>
      <c r="UAY814" s="47"/>
      <c r="UAZ814" s="47"/>
      <c r="UBA814" s="47"/>
      <c r="UBB814" s="47"/>
      <c r="UBC814" s="47"/>
      <c r="UBD814" s="47"/>
      <c r="UBE814" s="47"/>
      <c r="UBF814" s="47"/>
      <c r="UBG814" s="47"/>
      <c r="UBH814" s="47"/>
      <c r="UBI814" s="47"/>
      <c r="UBJ814" s="47"/>
      <c r="UBK814" s="47"/>
      <c r="UBL814" s="47"/>
      <c r="UBM814" s="47"/>
      <c r="UBN814" s="47"/>
      <c r="UBO814" s="47"/>
      <c r="UBP814" s="47"/>
      <c r="UBQ814" s="47"/>
      <c r="UBR814" s="47"/>
      <c r="UBS814" s="47"/>
      <c r="UBT814" s="47"/>
      <c r="UBU814" s="47"/>
      <c r="UBV814" s="47"/>
      <c r="UBW814" s="47"/>
      <c r="UBX814" s="47"/>
      <c r="UBY814" s="47"/>
      <c r="UBZ814" s="47"/>
      <c r="UCA814" s="47"/>
      <c r="UCB814" s="47"/>
      <c r="UCC814" s="47"/>
      <c r="UCD814" s="47"/>
      <c r="UCE814" s="47"/>
      <c r="UCF814" s="47"/>
      <c r="UCG814" s="47"/>
      <c r="UCH814" s="47"/>
      <c r="UCI814" s="47"/>
      <c r="UCJ814" s="47"/>
      <c r="UCK814" s="47"/>
      <c r="UCL814" s="47"/>
      <c r="UCM814" s="47"/>
      <c r="UCN814" s="47"/>
      <c r="UCO814" s="47"/>
      <c r="UCP814" s="47"/>
      <c r="UCQ814" s="47"/>
      <c r="UCR814" s="47"/>
      <c r="UCS814" s="47"/>
      <c r="UCT814" s="47"/>
      <c r="UCU814" s="47"/>
      <c r="UCV814" s="47"/>
      <c r="UCW814" s="47"/>
      <c r="UCX814" s="47"/>
      <c r="UCY814" s="47"/>
      <c r="UCZ814" s="47"/>
      <c r="UDA814" s="47"/>
      <c r="UDB814" s="47"/>
      <c r="UDC814" s="47"/>
      <c r="UDD814" s="47"/>
      <c r="UDE814" s="47"/>
      <c r="UDF814" s="47"/>
      <c r="UDG814" s="47"/>
      <c r="UDH814" s="47"/>
      <c r="UDI814" s="47"/>
      <c r="UDJ814" s="47"/>
      <c r="UDK814" s="47"/>
      <c r="UDL814" s="47"/>
      <c r="UDM814" s="47"/>
      <c r="UDN814" s="47"/>
      <c r="UDO814" s="47"/>
      <c r="UDP814" s="47"/>
      <c r="UDQ814" s="47"/>
      <c r="UDR814" s="47"/>
      <c r="UDS814" s="47"/>
      <c r="UDT814" s="47"/>
      <c r="UDU814" s="47"/>
      <c r="UDV814" s="47"/>
      <c r="UDW814" s="47"/>
      <c r="UDX814" s="47"/>
      <c r="UDY814" s="47"/>
      <c r="UDZ814" s="47"/>
      <c r="UEA814" s="47"/>
      <c r="UEB814" s="47"/>
      <c r="UEC814" s="47"/>
      <c r="UED814" s="47"/>
      <c r="UEE814" s="47"/>
      <c r="UEF814" s="47"/>
      <c r="UEG814" s="47"/>
      <c r="UEH814" s="47"/>
      <c r="UEI814" s="47"/>
      <c r="UEJ814" s="47"/>
      <c r="UEK814" s="47"/>
      <c r="UEL814" s="47"/>
      <c r="UEM814" s="47"/>
      <c r="UEN814" s="47"/>
      <c r="UEO814" s="47"/>
      <c r="UEP814" s="47"/>
      <c r="UEQ814" s="47"/>
      <c r="UER814" s="47"/>
      <c r="UES814" s="47"/>
      <c r="UET814" s="47"/>
      <c r="UEU814" s="47"/>
      <c r="UEV814" s="47"/>
      <c r="UEW814" s="47"/>
      <c r="UEX814" s="47"/>
      <c r="UEY814" s="47"/>
      <c r="UEZ814" s="47"/>
      <c r="UFA814" s="47"/>
      <c r="UFB814" s="47"/>
      <c r="UFC814" s="47"/>
      <c r="UFD814" s="47"/>
      <c r="UFE814" s="47"/>
      <c r="UFF814" s="47"/>
      <c r="UFG814" s="47"/>
      <c r="UFH814" s="47"/>
      <c r="UFI814" s="47"/>
      <c r="UFJ814" s="47"/>
      <c r="UFK814" s="47"/>
      <c r="UFL814" s="47"/>
      <c r="UFM814" s="47"/>
      <c r="UFN814" s="47"/>
      <c r="UFO814" s="47"/>
      <c r="UFP814" s="47"/>
      <c r="UFQ814" s="47"/>
      <c r="UFR814" s="47"/>
      <c r="UFS814" s="47"/>
      <c r="UFT814" s="47"/>
      <c r="UFU814" s="47"/>
      <c r="UFV814" s="47"/>
      <c r="UFW814" s="47"/>
      <c r="UFX814" s="47"/>
      <c r="UFY814" s="47"/>
      <c r="UFZ814" s="47"/>
      <c r="UGA814" s="47"/>
      <c r="UGB814" s="47"/>
      <c r="UGC814" s="47"/>
      <c r="UGD814" s="47"/>
      <c r="UGE814" s="47"/>
      <c r="UGF814" s="47"/>
      <c r="UGG814" s="47"/>
      <c r="UGH814" s="47"/>
      <c r="UGI814" s="47"/>
      <c r="UGJ814" s="47"/>
      <c r="UGK814" s="47"/>
      <c r="UGL814" s="47"/>
      <c r="UGM814" s="47"/>
      <c r="UGN814" s="47"/>
      <c r="UGO814" s="47"/>
      <c r="UGP814" s="47"/>
      <c r="UGQ814" s="47"/>
      <c r="UGR814" s="47"/>
      <c r="UGS814" s="47"/>
      <c r="UGT814" s="47"/>
      <c r="UGU814" s="47"/>
      <c r="UGV814" s="47"/>
      <c r="UGW814" s="47"/>
      <c r="UGX814" s="47"/>
      <c r="UGY814" s="47"/>
      <c r="UGZ814" s="47"/>
      <c r="UHA814" s="47"/>
      <c r="UHB814" s="47"/>
      <c r="UHC814" s="47"/>
      <c r="UHD814" s="47"/>
      <c r="UHE814" s="47"/>
      <c r="UHF814" s="47"/>
      <c r="UHG814" s="47"/>
      <c r="UHH814" s="47"/>
      <c r="UHI814" s="47"/>
      <c r="UHJ814" s="47"/>
      <c r="UHK814" s="47"/>
      <c r="UHL814" s="47"/>
      <c r="UHM814" s="47"/>
      <c r="UHN814" s="47"/>
      <c r="UHO814" s="47"/>
      <c r="UHP814" s="47"/>
      <c r="UHQ814" s="47"/>
      <c r="UHR814" s="47"/>
      <c r="UHS814" s="47"/>
      <c r="UHT814" s="47"/>
      <c r="UHU814" s="47"/>
      <c r="UHV814" s="47"/>
      <c r="UHW814" s="47"/>
      <c r="UHX814" s="47"/>
      <c r="UHY814" s="47"/>
      <c r="UHZ814" s="47"/>
      <c r="UIA814" s="47"/>
      <c r="UIB814" s="47"/>
      <c r="UIC814" s="47"/>
      <c r="UID814" s="47"/>
      <c r="UIE814" s="47"/>
      <c r="UIF814" s="47"/>
      <c r="UIG814" s="47"/>
      <c r="UIH814" s="47"/>
      <c r="UII814" s="47"/>
      <c r="UIJ814" s="47"/>
      <c r="UIK814" s="47"/>
      <c r="UIL814" s="47"/>
      <c r="UIM814" s="47"/>
      <c r="UIN814" s="47"/>
      <c r="UIO814" s="47"/>
      <c r="UIP814" s="47"/>
      <c r="UIQ814" s="47"/>
      <c r="UIR814" s="47"/>
      <c r="UIS814" s="47"/>
      <c r="UIT814" s="47"/>
      <c r="UIU814" s="47"/>
      <c r="UIV814" s="47"/>
      <c r="UIW814" s="47"/>
      <c r="UIX814" s="47"/>
      <c r="UIY814" s="47"/>
      <c r="UIZ814" s="47"/>
      <c r="UJA814" s="47"/>
      <c r="UJB814" s="47"/>
      <c r="UJC814" s="47"/>
      <c r="UJD814" s="47"/>
      <c r="UJE814" s="47"/>
      <c r="UJF814" s="47"/>
      <c r="UJG814" s="47"/>
      <c r="UJH814" s="47"/>
      <c r="UJI814" s="47"/>
      <c r="UJJ814" s="47"/>
      <c r="UJK814" s="47"/>
      <c r="UJL814" s="47"/>
      <c r="UJM814" s="47"/>
      <c r="UJN814" s="47"/>
      <c r="UJO814" s="47"/>
      <c r="UJP814" s="47"/>
      <c r="UJQ814" s="47"/>
      <c r="UJR814" s="47"/>
      <c r="UJS814" s="47"/>
      <c r="UJT814" s="47"/>
      <c r="UJU814" s="47"/>
      <c r="UJV814" s="47"/>
      <c r="UJW814" s="47"/>
      <c r="UJX814" s="47"/>
      <c r="UJY814" s="47"/>
      <c r="UJZ814" s="47"/>
      <c r="UKA814" s="47"/>
      <c r="UKB814" s="47"/>
      <c r="UKC814" s="47"/>
      <c r="UKD814" s="47"/>
      <c r="UKE814" s="47"/>
      <c r="UKF814" s="47"/>
      <c r="UKG814" s="47"/>
      <c r="UKH814" s="47"/>
      <c r="UKI814" s="47"/>
      <c r="UKJ814" s="47"/>
      <c r="UKK814" s="47"/>
      <c r="UKL814" s="47"/>
      <c r="UKM814" s="47"/>
      <c r="UKN814" s="47"/>
      <c r="UKO814" s="47"/>
      <c r="UKP814" s="47"/>
      <c r="UKQ814" s="47"/>
      <c r="UKR814" s="47"/>
      <c r="UKS814" s="47"/>
      <c r="UKT814" s="47"/>
      <c r="UKU814" s="47"/>
      <c r="UKV814" s="47"/>
      <c r="UKW814" s="47"/>
      <c r="UKX814" s="47"/>
      <c r="UKY814" s="47"/>
      <c r="UKZ814" s="47"/>
      <c r="ULA814" s="47"/>
      <c r="ULB814" s="47"/>
      <c r="ULC814" s="47"/>
      <c r="ULD814" s="47"/>
      <c r="ULE814" s="47"/>
      <c r="ULF814" s="47"/>
      <c r="ULG814" s="47"/>
      <c r="ULH814" s="47"/>
      <c r="ULI814" s="47"/>
      <c r="ULJ814" s="47"/>
      <c r="ULK814" s="47"/>
      <c r="ULL814" s="47"/>
      <c r="ULM814" s="47"/>
      <c r="ULN814" s="47"/>
      <c r="ULO814" s="47"/>
      <c r="ULP814" s="47"/>
      <c r="ULQ814" s="47"/>
      <c r="ULR814" s="47"/>
      <c r="ULS814" s="47"/>
      <c r="ULT814" s="47"/>
      <c r="ULU814" s="47"/>
      <c r="ULV814" s="47"/>
      <c r="ULW814" s="47"/>
      <c r="ULX814" s="47"/>
      <c r="ULY814" s="47"/>
      <c r="ULZ814" s="47"/>
      <c r="UMA814" s="47"/>
      <c r="UMB814" s="47"/>
      <c r="UMC814" s="47"/>
      <c r="UMD814" s="47"/>
      <c r="UME814" s="47"/>
      <c r="UMF814" s="47"/>
      <c r="UMG814" s="47"/>
      <c r="UMH814" s="47"/>
      <c r="UMI814" s="47"/>
      <c r="UMJ814" s="47"/>
      <c r="UMK814" s="47"/>
      <c r="UML814" s="47"/>
      <c r="UMM814" s="47"/>
      <c r="UMN814" s="47"/>
      <c r="UMO814" s="47"/>
      <c r="UMP814" s="47"/>
      <c r="UMQ814" s="47"/>
      <c r="UMR814" s="47"/>
      <c r="UMS814" s="47"/>
      <c r="UMT814" s="47"/>
      <c r="UMU814" s="47"/>
      <c r="UMV814" s="47"/>
      <c r="UMW814" s="47"/>
      <c r="UMX814" s="47"/>
      <c r="UMY814" s="47"/>
      <c r="UMZ814" s="47"/>
      <c r="UNA814" s="47"/>
      <c r="UNB814" s="47"/>
      <c r="UNC814" s="47"/>
      <c r="UND814" s="47"/>
      <c r="UNE814" s="47"/>
      <c r="UNF814" s="47"/>
      <c r="UNG814" s="47"/>
      <c r="UNH814" s="47"/>
      <c r="UNI814" s="47"/>
      <c r="UNJ814" s="47"/>
      <c r="UNK814" s="47"/>
      <c r="UNL814" s="47"/>
      <c r="UNM814" s="47"/>
      <c r="UNN814" s="47"/>
      <c r="UNO814" s="47"/>
      <c r="UNP814" s="47"/>
      <c r="UNQ814" s="47"/>
      <c r="UNR814" s="47"/>
      <c r="UNS814" s="47"/>
      <c r="UNT814" s="47"/>
      <c r="UNU814" s="47"/>
      <c r="UNV814" s="47"/>
      <c r="UNW814" s="47"/>
      <c r="UNX814" s="47"/>
      <c r="UNY814" s="47"/>
      <c r="UNZ814" s="47"/>
      <c r="UOA814" s="47"/>
      <c r="UOB814" s="47"/>
      <c r="UOC814" s="47"/>
      <c r="UOD814" s="47"/>
      <c r="UOE814" s="47"/>
      <c r="UOF814" s="47"/>
      <c r="UOG814" s="47"/>
      <c r="UOH814" s="47"/>
      <c r="UOI814" s="47"/>
      <c r="UOJ814" s="47"/>
      <c r="UOK814" s="47"/>
      <c r="UOL814" s="47"/>
      <c r="UOM814" s="47"/>
      <c r="UON814" s="47"/>
      <c r="UOO814" s="47"/>
      <c r="UOP814" s="47"/>
      <c r="UOQ814" s="47"/>
      <c r="UOR814" s="47"/>
      <c r="UOS814" s="47"/>
      <c r="UOT814" s="47"/>
      <c r="UOU814" s="47"/>
      <c r="UOV814" s="47"/>
      <c r="UOW814" s="47"/>
      <c r="UOX814" s="47"/>
      <c r="UOY814" s="47"/>
      <c r="UOZ814" s="47"/>
      <c r="UPA814" s="47"/>
      <c r="UPB814" s="47"/>
      <c r="UPC814" s="47"/>
      <c r="UPD814" s="47"/>
      <c r="UPE814" s="47"/>
      <c r="UPF814" s="47"/>
      <c r="UPG814" s="47"/>
      <c r="UPH814" s="47"/>
      <c r="UPI814" s="47"/>
      <c r="UPJ814" s="47"/>
      <c r="UPK814" s="47"/>
      <c r="UPL814" s="47"/>
      <c r="UPM814" s="47"/>
      <c r="UPN814" s="47"/>
      <c r="UPO814" s="47"/>
      <c r="UPP814" s="47"/>
      <c r="UPQ814" s="47"/>
      <c r="UPR814" s="47"/>
      <c r="UPS814" s="47"/>
      <c r="UPT814" s="47"/>
      <c r="UPU814" s="47"/>
      <c r="UPV814" s="47"/>
      <c r="UPW814" s="47"/>
      <c r="UPX814" s="47"/>
      <c r="UPY814" s="47"/>
      <c r="UPZ814" s="47"/>
      <c r="UQA814" s="47"/>
      <c r="UQB814" s="47"/>
      <c r="UQC814" s="47"/>
      <c r="UQD814" s="47"/>
      <c r="UQE814" s="47"/>
      <c r="UQF814" s="47"/>
      <c r="UQG814" s="47"/>
      <c r="UQH814" s="47"/>
      <c r="UQI814" s="47"/>
      <c r="UQJ814" s="47"/>
      <c r="UQK814" s="47"/>
      <c r="UQL814" s="47"/>
      <c r="UQM814" s="47"/>
      <c r="UQN814" s="47"/>
      <c r="UQO814" s="47"/>
      <c r="UQP814" s="47"/>
      <c r="UQQ814" s="47"/>
      <c r="UQR814" s="47"/>
      <c r="UQS814" s="47"/>
      <c r="UQT814" s="47"/>
      <c r="UQU814" s="47"/>
      <c r="UQV814" s="47"/>
      <c r="UQW814" s="47"/>
      <c r="UQX814" s="47"/>
      <c r="UQY814" s="47"/>
      <c r="UQZ814" s="47"/>
      <c r="URA814" s="47"/>
      <c r="URB814" s="47"/>
      <c r="URC814" s="47"/>
      <c r="URD814" s="47"/>
      <c r="URE814" s="47"/>
      <c r="URF814" s="47"/>
      <c r="URG814" s="47"/>
      <c r="URH814" s="47"/>
      <c r="URI814" s="47"/>
      <c r="URJ814" s="47"/>
      <c r="URK814" s="47"/>
      <c r="URL814" s="47"/>
      <c r="URM814" s="47"/>
      <c r="URN814" s="47"/>
      <c r="URO814" s="47"/>
      <c r="URP814" s="47"/>
      <c r="URQ814" s="47"/>
      <c r="URR814" s="47"/>
      <c r="URS814" s="47"/>
      <c r="URT814" s="47"/>
      <c r="URU814" s="47"/>
      <c r="URV814" s="47"/>
      <c r="URW814" s="47"/>
      <c r="URX814" s="47"/>
      <c r="URY814" s="47"/>
      <c r="URZ814" s="47"/>
      <c r="USA814" s="47"/>
      <c r="USB814" s="47"/>
      <c r="USC814" s="47"/>
      <c r="USD814" s="47"/>
      <c r="USE814" s="47"/>
      <c r="USF814" s="47"/>
      <c r="USG814" s="47"/>
      <c r="USH814" s="47"/>
      <c r="USI814" s="47"/>
      <c r="USJ814" s="47"/>
      <c r="USK814" s="47"/>
      <c r="USL814" s="47"/>
      <c r="USM814" s="47"/>
      <c r="USN814" s="47"/>
      <c r="USO814" s="47"/>
      <c r="USP814" s="47"/>
      <c r="USQ814" s="47"/>
      <c r="USR814" s="47"/>
      <c r="USS814" s="47"/>
      <c r="UST814" s="47"/>
      <c r="USU814" s="47"/>
      <c r="USV814" s="47"/>
      <c r="USW814" s="47"/>
      <c r="USX814" s="47"/>
      <c r="USY814" s="47"/>
      <c r="USZ814" s="47"/>
      <c r="UTA814" s="47"/>
      <c r="UTB814" s="47"/>
      <c r="UTC814" s="47"/>
      <c r="UTD814" s="47"/>
      <c r="UTE814" s="47"/>
      <c r="UTF814" s="47"/>
      <c r="UTG814" s="47"/>
      <c r="UTH814" s="47"/>
      <c r="UTI814" s="47"/>
      <c r="UTJ814" s="47"/>
      <c r="UTK814" s="47"/>
      <c r="UTL814" s="47"/>
      <c r="UTM814" s="47"/>
      <c r="UTN814" s="47"/>
      <c r="UTO814" s="47"/>
      <c r="UTP814" s="47"/>
      <c r="UTQ814" s="47"/>
      <c r="UTR814" s="47"/>
      <c r="UTS814" s="47"/>
      <c r="UTT814" s="47"/>
      <c r="UTU814" s="47"/>
      <c r="UTV814" s="47"/>
      <c r="UTW814" s="47"/>
      <c r="UTX814" s="47"/>
      <c r="UTY814" s="47"/>
      <c r="UTZ814" s="47"/>
      <c r="UUA814" s="47"/>
      <c r="UUB814" s="47"/>
      <c r="UUC814" s="47"/>
      <c r="UUD814" s="47"/>
      <c r="UUE814" s="47"/>
      <c r="UUF814" s="47"/>
      <c r="UUG814" s="47"/>
      <c r="UUH814" s="47"/>
      <c r="UUI814" s="47"/>
      <c r="UUJ814" s="47"/>
      <c r="UUK814" s="47"/>
      <c r="UUL814" s="47"/>
      <c r="UUM814" s="47"/>
      <c r="UUN814" s="47"/>
      <c r="UUO814" s="47"/>
      <c r="UUP814" s="47"/>
      <c r="UUQ814" s="47"/>
      <c r="UUR814" s="47"/>
      <c r="UUS814" s="47"/>
      <c r="UUT814" s="47"/>
      <c r="UUU814" s="47"/>
      <c r="UUV814" s="47"/>
      <c r="UUW814" s="47"/>
      <c r="UUX814" s="47"/>
      <c r="UUY814" s="47"/>
      <c r="UUZ814" s="47"/>
      <c r="UVA814" s="47"/>
      <c r="UVB814" s="47"/>
      <c r="UVC814" s="47"/>
      <c r="UVD814" s="47"/>
      <c r="UVE814" s="47"/>
      <c r="UVF814" s="47"/>
      <c r="UVG814" s="47"/>
      <c r="UVH814" s="47"/>
      <c r="UVI814" s="47"/>
      <c r="UVJ814" s="47"/>
      <c r="UVK814" s="47"/>
      <c r="UVL814" s="47"/>
      <c r="UVM814" s="47"/>
      <c r="UVN814" s="47"/>
      <c r="UVO814" s="47"/>
      <c r="UVP814" s="47"/>
      <c r="UVQ814" s="47"/>
      <c r="UVR814" s="47"/>
      <c r="UVS814" s="47"/>
      <c r="UVT814" s="47"/>
      <c r="UVU814" s="47"/>
      <c r="UVV814" s="47"/>
      <c r="UVW814" s="47"/>
      <c r="UVX814" s="47"/>
      <c r="UVY814" s="47"/>
      <c r="UVZ814" s="47"/>
      <c r="UWA814" s="47"/>
      <c r="UWB814" s="47"/>
      <c r="UWC814" s="47"/>
      <c r="UWD814" s="47"/>
      <c r="UWE814" s="47"/>
      <c r="UWF814" s="47"/>
      <c r="UWG814" s="47"/>
      <c r="UWH814" s="47"/>
      <c r="UWI814" s="47"/>
      <c r="UWJ814" s="47"/>
      <c r="UWK814" s="47"/>
      <c r="UWL814" s="47"/>
      <c r="UWM814" s="47"/>
      <c r="UWN814" s="47"/>
      <c r="UWO814" s="47"/>
      <c r="UWP814" s="47"/>
      <c r="UWQ814" s="47"/>
      <c r="UWR814" s="47"/>
      <c r="UWS814" s="47"/>
      <c r="UWT814" s="47"/>
      <c r="UWU814" s="47"/>
      <c r="UWV814" s="47"/>
      <c r="UWW814" s="47"/>
      <c r="UWX814" s="47"/>
      <c r="UWY814" s="47"/>
      <c r="UWZ814" s="47"/>
      <c r="UXA814" s="47"/>
      <c r="UXB814" s="47"/>
      <c r="UXC814" s="47"/>
      <c r="UXD814" s="47"/>
      <c r="UXE814" s="47"/>
      <c r="UXF814" s="47"/>
      <c r="UXG814" s="47"/>
      <c r="UXH814" s="47"/>
      <c r="UXI814" s="47"/>
      <c r="UXJ814" s="47"/>
      <c r="UXK814" s="47"/>
      <c r="UXL814" s="47"/>
      <c r="UXM814" s="47"/>
      <c r="UXN814" s="47"/>
      <c r="UXO814" s="47"/>
      <c r="UXP814" s="47"/>
      <c r="UXQ814" s="47"/>
      <c r="UXR814" s="47"/>
      <c r="UXS814" s="47"/>
      <c r="UXT814" s="47"/>
      <c r="UXU814" s="47"/>
      <c r="UXV814" s="47"/>
      <c r="UXW814" s="47"/>
      <c r="UXX814" s="47"/>
      <c r="UXY814" s="47"/>
      <c r="UXZ814" s="47"/>
      <c r="UYA814" s="47"/>
      <c r="UYB814" s="47"/>
      <c r="UYC814" s="47"/>
      <c r="UYD814" s="47"/>
      <c r="UYE814" s="47"/>
      <c r="UYF814" s="47"/>
      <c r="UYG814" s="47"/>
      <c r="UYH814" s="47"/>
      <c r="UYI814" s="47"/>
      <c r="UYJ814" s="47"/>
      <c r="UYK814" s="47"/>
      <c r="UYL814" s="47"/>
      <c r="UYM814" s="47"/>
      <c r="UYN814" s="47"/>
      <c r="UYO814" s="47"/>
      <c r="UYP814" s="47"/>
      <c r="UYQ814" s="47"/>
      <c r="UYR814" s="47"/>
      <c r="UYS814" s="47"/>
      <c r="UYT814" s="47"/>
      <c r="UYU814" s="47"/>
      <c r="UYV814" s="47"/>
      <c r="UYW814" s="47"/>
      <c r="UYX814" s="47"/>
      <c r="UYY814" s="47"/>
      <c r="UYZ814" s="47"/>
      <c r="UZA814" s="47"/>
      <c r="UZB814" s="47"/>
      <c r="UZC814" s="47"/>
      <c r="UZD814" s="47"/>
      <c r="UZE814" s="47"/>
      <c r="UZF814" s="47"/>
      <c r="UZG814" s="47"/>
      <c r="UZH814" s="47"/>
      <c r="UZI814" s="47"/>
      <c r="UZJ814" s="47"/>
      <c r="UZK814" s="47"/>
      <c r="UZL814" s="47"/>
      <c r="UZM814" s="47"/>
      <c r="UZN814" s="47"/>
      <c r="UZO814" s="47"/>
      <c r="UZP814" s="47"/>
      <c r="UZQ814" s="47"/>
      <c r="UZR814" s="47"/>
      <c r="UZS814" s="47"/>
      <c r="UZT814" s="47"/>
      <c r="UZU814" s="47"/>
      <c r="UZV814" s="47"/>
      <c r="UZW814" s="47"/>
      <c r="UZX814" s="47"/>
      <c r="UZY814" s="47"/>
      <c r="UZZ814" s="47"/>
      <c r="VAA814" s="47"/>
      <c r="VAB814" s="47"/>
      <c r="VAC814" s="47"/>
      <c r="VAD814" s="47"/>
      <c r="VAE814" s="47"/>
      <c r="VAF814" s="47"/>
      <c r="VAG814" s="47"/>
      <c r="VAH814" s="47"/>
      <c r="VAI814" s="47"/>
      <c r="VAJ814" s="47"/>
      <c r="VAK814" s="47"/>
      <c r="VAL814" s="47"/>
      <c r="VAM814" s="47"/>
      <c r="VAN814" s="47"/>
      <c r="VAO814" s="47"/>
      <c r="VAP814" s="47"/>
      <c r="VAQ814" s="47"/>
      <c r="VAR814" s="47"/>
      <c r="VAS814" s="47"/>
      <c r="VAT814" s="47"/>
      <c r="VAU814" s="47"/>
      <c r="VAV814" s="47"/>
      <c r="VAW814" s="47"/>
      <c r="VAX814" s="47"/>
      <c r="VAY814" s="47"/>
      <c r="VAZ814" s="47"/>
      <c r="VBA814" s="47"/>
      <c r="VBB814" s="47"/>
      <c r="VBC814" s="47"/>
      <c r="VBD814" s="47"/>
      <c r="VBE814" s="47"/>
      <c r="VBF814" s="47"/>
      <c r="VBG814" s="47"/>
      <c r="VBH814" s="47"/>
      <c r="VBI814" s="47"/>
      <c r="VBJ814" s="47"/>
      <c r="VBK814" s="47"/>
      <c r="VBL814" s="47"/>
      <c r="VBM814" s="47"/>
      <c r="VBN814" s="47"/>
      <c r="VBO814" s="47"/>
      <c r="VBP814" s="47"/>
      <c r="VBQ814" s="47"/>
      <c r="VBR814" s="47"/>
      <c r="VBS814" s="47"/>
      <c r="VBT814" s="47"/>
      <c r="VBU814" s="47"/>
      <c r="VBV814" s="47"/>
      <c r="VBW814" s="47"/>
      <c r="VBX814" s="47"/>
      <c r="VBY814" s="47"/>
      <c r="VBZ814" s="47"/>
      <c r="VCA814" s="47"/>
      <c r="VCB814" s="47"/>
      <c r="VCC814" s="47"/>
      <c r="VCD814" s="47"/>
      <c r="VCE814" s="47"/>
      <c r="VCF814" s="47"/>
      <c r="VCG814" s="47"/>
      <c r="VCH814" s="47"/>
      <c r="VCI814" s="47"/>
      <c r="VCJ814" s="47"/>
      <c r="VCK814" s="47"/>
      <c r="VCL814" s="47"/>
      <c r="VCM814" s="47"/>
      <c r="VCN814" s="47"/>
      <c r="VCO814" s="47"/>
      <c r="VCP814" s="47"/>
      <c r="VCQ814" s="47"/>
      <c r="VCR814" s="47"/>
      <c r="VCS814" s="47"/>
      <c r="VCT814" s="47"/>
      <c r="VCU814" s="47"/>
      <c r="VCV814" s="47"/>
      <c r="VCW814" s="47"/>
      <c r="VCX814" s="47"/>
      <c r="VCY814" s="47"/>
      <c r="VCZ814" s="47"/>
      <c r="VDA814" s="47"/>
      <c r="VDB814" s="47"/>
      <c r="VDC814" s="47"/>
      <c r="VDD814" s="47"/>
      <c r="VDE814" s="47"/>
      <c r="VDF814" s="47"/>
      <c r="VDG814" s="47"/>
      <c r="VDH814" s="47"/>
      <c r="VDI814" s="47"/>
      <c r="VDJ814" s="47"/>
      <c r="VDK814" s="47"/>
      <c r="VDL814" s="47"/>
      <c r="VDM814" s="47"/>
      <c r="VDN814" s="47"/>
      <c r="VDO814" s="47"/>
      <c r="VDP814" s="47"/>
      <c r="VDQ814" s="47"/>
      <c r="VDR814" s="47"/>
      <c r="VDS814" s="47"/>
      <c r="VDT814" s="47"/>
      <c r="VDU814" s="47"/>
      <c r="VDV814" s="47"/>
      <c r="VDW814" s="47"/>
      <c r="VDX814" s="47"/>
      <c r="VDY814" s="47"/>
      <c r="VDZ814" s="47"/>
      <c r="VEA814" s="47"/>
      <c r="VEB814" s="47"/>
      <c r="VEC814" s="47"/>
      <c r="VED814" s="47"/>
      <c r="VEE814" s="47"/>
      <c r="VEF814" s="47"/>
      <c r="VEG814" s="47"/>
      <c r="VEH814" s="47"/>
      <c r="VEI814" s="47"/>
      <c r="VEJ814" s="47"/>
      <c r="VEK814" s="47"/>
      <c r="VEL814" s="47"/>
      <c r="VEM814" s="47"/>
      <c r="VEN814" s="47"/>
      <c r="VEO814" s="47"/>
      <c r="VEP814" s="47"/>
      <c r="VEQ814" s="47"/>
      <c r="VER814" s="47"/>
      <c r="VES814" s="47"/>
      <c r="VET814" s="47"/>
      <c r="VEU814" s="47"/>
      <c r="VEV814" s="47"/>
      <c r="VEW814" s="47"/>
      <c r="VEX814" s="47"/>
      <c r="VEY814" s="47"/>
      <c r="VEZ814" s="47"/>
      <c r="VFA814" s="47"/>
      <c r="VFB814" s="47"/>
      <c r="VFC814" s="47"/>
      <c r="VFD814" s="47"/>
      <c r="VFE814" s="47"/>
      <c r="VFF814" s="47"/>
      <c r="VFG814" s="47"/>
      <c r="VFH814" s="47"/>
      <c r="VFI814" s="47"/>
      <c r="VFJ814" s="47"/>
      <c r="VFK814" s="47"/>
      <c r="VFL814" s="47"/>
      <c r="VFM814" s="47"/>
      <c r="VFN814" s="47"/>
      <c r="VFO814" s="47"/>
      <c r="VFP814" s="47"/>
      <c r="VFQ814" s="47"/>
      <c r="VFR814" s="47"/>
      <c r="VFS814" s="47"/>
      <c r="VFT814" s="47"/>
      <c r="VFU814" s="47"/>
      <c r="VFV814" s="47"/>
      <c r="VFW814" s="47"/>
      <c r="VFX814" s="47"/>
      <c r="VFY814" s="47"/>
      <c r="VFZ814" s="47"/>
      <c r="VGA814" s="47"/>
      <c r="VGB814" s="47"/>
      <c r="VGC814" s="47"/>
      <c r="VGD814" s="47"/>
      <c r="VGE814" s="47"/>
      <c r="VGF814" s="47"/>
      <c r="VGG814" s="47"/>
      <c r="VGH814" s="47"/>
      <c r="VGI814" s="47"/>
      <c r="VGJ814" s="47"/>
      <c r="VGK814" s="47"/>
      <c r="VGL814" s="47"/>
      <c r="VGM814" s="47"/>
      <c r="VGN814" s="47"/>
      <c r="VGO814" s="47"/>
      <c r="VGP814" s="47"/>
      <c r="VGQ814" s="47"/>
      <c r="VGR814" s="47"/>
      <c r="VGS814" s="47"/>
      <c r="VGT814" s="47"/>
      <c r="VGU814" s="47"/>
      <c r="VGV814" s="47"/>
      <c r="VGW814" s="47"/>
      <c r="VGX814" s="47"/>
      <c r="VGY814" s="47"/>
      <c r="VGZ814" s="47"/>
      <c r="VHA814" s="47"/>
      <c r="VHB814" s="47"/>
      <c r="VHC814" s="47"/>
      <c r="VHD814" s="47"/>
      <c r="VHE814" s="47"/>
      <c r="VHF814" s="47"/>
      <c r="VHG814" s="47"/>
      <c r="VHH814" s="47"/>
      <c r="VHI814" s="47"/>
      <c r="VHJ814" s="47"/>
      <c r="VHK814" s="47"/>
      <c r="VHL814" s="47"/>
      <c r="VHM814" s="47"/>
      <c r="VHN814" s="47"/>
      <c r="VHO814" s="47"/>
      <c r="VHP814" s="47"/>
      <c r="VHQ814" s="47"/>
      <c r="VHR814" s="47"/>
      <c r="VHS814" s="47"/>
      <c r="VHT814" s="47"/>
      <c r="VHU814" s="47"/>
      <c r="VHV814" s="47"/>
      <c r="VHW814" s="47"/>
      <c r="VHX814" s="47"/>
      <c r="VHY814" s="47"/>
      <c r="VHZ814" s="47"/>
      <c r="VIA814" s="47"/>
      <c r="VIB814" s="47"/>
      <c r="VIC814" s="47"/>
      <c r="VID814" s="47"/>
      <c r="VIE814" s="47"/>
      <c r="VIF814" s="47"/>
      <c r="VIG814" s="47"/>
      <c r="VIH814" s="47"/>
      <c r="VII814" s="47"/>
      <c r="VIJ814" s="47"/>
      <c r="VIK814" s="47"/>
      <c r="VIL814" s="47"/>
      <c r="VIM814" s="47"/>
      <c r="VIN814" s="47"/>
      <c r="VIO814" s="47"/>
      <c r="VIP814" s="47"/>
      <c r="VIQ814" s="47"/>
      <c r="VIR814" s="47"/>
      <c r="VIS814" s="47"/>
      <c r="VIT814" s="47"/>
      <c r="VIU814" s="47"/>
      <c r="VIV814" s="47"/>
      <c r="VIW814" s="47"/>
      <c r="VIX814" s="47"/>
      <c r="VIY814" s="47"/>
      <c r="VIZ814" s="47"/>
      <c r="VJA814" s="47"/>
      <c r="VJB814" s="47"/>
      <c r="VJC814" s="47"/>
      <c r="VJD814" s="47"/>
      <c r="VJE814" s="47"/>
      <c r="VJF814" s="47"/>
      <c r="VJG814" s="47"/>
      <c r="VJH814" s="47"/>
      <c r="VJI814" s="47"/>
      <c r="VJJ814" s="47"/>
      <c r="VJK814" s="47"/>
      <c r="VJL814" s="47"/>
      <c r="VJM814" s="47"/>
      <c r="VJN814" s="47"/>
      <c r="VJO814" s="47"/>
      <c r="VJP814" s="47"/>
      <c r="VJQ814" s="47"/>
      <c r="VJR814" s="47"/>
      <c r="VJS814" s="47"/>
      <c r="VJT814" s="47"/>
      <c r="VJU814" s="47"/>
      <c r="VJV814" s="47"/>
      <c r="VJW814" s="47"/>
      <c r="VJX814" s="47"/>
      <c r="VJY814" s="47"/>
      <c r="VJZ814" s="47"/>
      <c r="VKA814" s="47"/>
      <c r="VKB814" s="47"/>
      <c r="VKC814" s="47"/>
      <c r="VKD814" s="47"/>
      <c r="VKE814" s="47"/>
      <c r="VKF814" s="47"/>
      <c r="VKG814" s="47"/>
      <c r="VKH814" s="47"/>
      <c r="VKI814" s="47"/>
      <c r="VKJ814" s="47"/>
      <c r="VKK814" s="47"/>
      <c r="VKL814" s="47"/>
      <c r="VKM814" s="47"/>
      <c r="VKN814" s="47"/>
      <c r="VKO814" s="47"/>
      <c r="VKP814" s="47"/>
      <c r="VKQ814" s="47"/>
      <c r="VKR814" s="47"/>
      <c r="VKS814" s="47"/>
      <c r="VKT814" s="47"/>
      <c r="VKU814" s="47"/>
      <c r="VKV814" s="47"/>
      <c r="VKW814" s="47"/>
      <c r="VKX814" s="47"/>
      <c r="VKY814" s="47"/>
      <c r="VKZ814" s="47"/>
      <c r="VLA814" s="47"/>
      <c r="VLB814" s="47"/>
      <c r="VLC814" s="47"/>
      <c r="VLD814" s="47"/>
      <c r="VLE814" s="47"/>
      <c r="VLF814" s="47"/>
      <c r="VLG814" s="47"/>
      <c r="VLH814" s="47"/>
      <c r="VLI814" s="47"/>
      <c r="VLJ814" s="47"/>
      <c r="VLK814" s="47"/>
      <c r="VLL814" s="47"/>
      <c r="VLM814" s="47"/>
      <c r="VLN814" s="47"/>
      <c r="VLO814" s="47"/>
      <c r="VLP814" s="47"/>
      <c r="VLQ814" s="47"/>
      <c r="VLR814" s="47"/>
      <c r="VLS814" s="47"/>
      <c r="VLT814" s="47"/>
      <c r="VLU814" s="47"/>
      <c r="VLV814" s="47"/>
      <c r="VLW814" s="47"/>
      <c r="VLX814" s="47"/>
      <c r="VLY814" s="47"/>
      <c r="VLZ814" s="47"/>
      <c r="VMA814" s="47"/>
      <c r="VMB814" s="47"/>
      <c r="VMC814" s="47"/>
      <c r="VMD814" s="47"/>
      <c r="VME814" s="47"/>
      <c r="VMF814" s="47"/>
      <c r="VMG814" s="47"/>
      <c r="VMH814" s="47"/>
      <c r="VMI814" s="47"/>
      <c r="VMJ814" s="47"/>
      <c r="VMK814" s="47"/>
      <c r="VML814" s="47"/>
      <c r="VMM814" s="47"/>
      <c r="VMN814" s="47"/>
      <c r="VMO814" s="47"/>
      <c r="VMP814" s="47"/>
      <c r="VMQ814" s="47"/>
      <c r="VMR814" s="47"/>
      <c r="VMS814" s="47"/>
      <c r="VMT814" s="47"/>
      <c r="VMU814" s="47"/>
      <c r="VMV814" s="47"/>
      <c r="VMW814" s="47"/>
      <c r="VMX814" s="47"/>
      <c r="VMY814" s="47"/>
      <c r="VMZ814" s="47"/>
      <c r="VNA814" s="47"/>
      <c r="VNB814" s="47"/>
      <c r="VNC814" s="47"/>
      <c r="VND814" s="47"/>
      <c r="VNE814" s="47"/>
      <c r="VNF814" s="47"/>
      <c r="VNG814" s="47"/>
      <c r="VNH814" s="47"/>
      <c r="VNI814" s="47"/>
      <c r="VNJ814" s="47"/>
      <c r="VNK814" s="47"/>
      <c r="VNL814" s="47"/>
      <c r="VNM814" s="47"/>
      <c r="VNN814" s="47"/>
      <c r="VNO814" s="47"/>
      <c r="VNP814" s="47"/>
      <c r="VNQ814" s="47"/>
      <c r="VNR814" s="47"/>
      <c r="VNS814" s="47"/>
      <c r="VNT814" s="47"/>
      <c r="VNU814" s="47"/>
      <c r="VNV814" s="47"/>
      <c r="VNW814" s="47"/>
      <c r="VNX814" s="47"/>
      <c r="VNY814" s="47"/>
      <c r="VNZ814" s="47"/>
      <c r="VOA814" s="47"/>
      <c r="VOB814" s="47"/>
      <c r="VOC814" s="47"/>
      <c r="VOD814" s="47"/>
      <c r="VOE814" s="47"/>
      <c r="VOF814" s="47"/>
      <c r="VOG814" s="47"/>
      <c r="VOH814" s="47"/>
      <c r="VOI814" s="47"/>
      <c r="VOJ814" s="47"/>
      <c r="VOK814" s="47"/>
      <c r="VOL814" s="47"/>
      <c r="VOM814" s="47"/>
      <c r="VON814" s="47"/>
      <c r="VOO814" s="47"/>
      <c r="VOP814" s="47"/>
      <c r="VOQ814" s="47"/>
      <c r="VOR814" s="47"/>
      <c r="VOS814" s="47"/>
      <c r="VOT814" s="47"/>
      <c r="VOU814" s="47"/>
      <c r="VOV814" s="47"/>
      <c r="VOW814" s="47"/>
      <c r="VOX814" s="47"/>
      <c r="VOY814" s="47"/>
      <c r="VOZ814" s="47"/>
      <c r="VPA814" s="47"/>
      <c r="VPB814" s="47"/>
      <c r="VPC814" s="47"/>
      <c r="VPD814" s="47"/>
      <c r="VPE814" s="47"/>
      <c r="VPF814" s="47"/>
      <c r="VPG814" s="47"/>
      <c r="VPH814" s="47"/>
      <c r="VPI814" s="47"/>
      <c r="VPJ814" s="47"/>
      <c r="VPK814" s="47"/>
      <c r="VPL814" s="47"/>
      <c r="VPM814" s="47"/>
      <c r="VPN814" s="47"/>
      <c r="VPO814" s="47"/>
      <c r="VPP814" s="47"/>
      <c r="VPQ814" s="47"/>
      <c r="VPR814" s="47"/>
      <c r="VPS814" s="47"/>
      <c r="VPT814" s="47"/>
      <c r="VPU814" s="47"/>
      <c r="VPV814" s="47"/>
      <c r="VPW814" s="47"/>
      <c r="VPX814" s="47"/>
      <c r="VPY814" s="47"/>
      <c r="VPZ814" s="47"/>
      <c r="VQA814" s="47"/>
      <c r="VQB814" s="47"/>
      <c r="VQC814" s="47"/>
      <c r="VQD814" s="47"/>
      <c r="VQE814" s="47"/>
      <c r="VQF814" s="47"/>
      <c r="VQG814" s="47"/>
      <c r="VQH814" s="47"/>
      <c r="VQI814" s="47"/>
      <c r="VQJ814" s="47"/>
      <c r="VQK814" s="47"/>
      <c r="VQL814" s="47"/>
      <c r="VQM814" s="47"/>
      <c r="VQN814" s="47"/>
      <c r="VQO814" s="47"/>
      <c r="VQP814" s="47"/>
      <c r="VQQ814" s="47"/>
      <c r="VQR814" s="47"/>
      <c r="VQS814" s="47"/>
      <c r="VQT814" s="47"/>
      <c r="VQU814" s="47"/>
      <c r="VQV814" s="47"/>
      <c r="VQW814" s="47"/>
      <c r="VQX814" s="47"/>
      <c r="VQY814" s="47"/>
      <c r="VQZ814" s="47"/>
      <c r="VRA814" s="47"/>
      <c r="VRB814" s="47"/>
      <c r="VRC814" s="47"/>
      <c r="VRD814" s="47"/>
      <c r="VRE814" s="47"/>
      <c r="VRF814" s="47"/>
      <c r="VRG814" s="47"/>
      <c r="VRH814" s="47"/>
      <c r="VRI814" s="47"/>
      <c r="VRJ814" s="47"/>
      <c r="VRK814" s="47"/>
      <c r="VRL814" s="47"/>
      <c r="VRM814" s="47"/>
      <c r="VRN814" s="47"/>
      <c r="VRO814" s="47"/>
      <c r="VRP814" s="47"/>
      <c r="VRQ814" s="47"/>
      <c r="VRR814" s="47"/>
      <c r="VRS814" s="47"/>
      <c r="VRT814" s="47"/>
      <c r="VRU814" s="47"/>
      <c r="VRV814" s="47"/>
      <c r="VRW814" s="47"/>
      <c r="VRX814" s="47"/>
      <c r="VRY814" s="47"/>
      <c r="VRZ814" s="47"/>
      <c r="VSA814" s="47"/>
      <c r="VSB814" s="47"/>
      <c r="VSC814" s="47"/>
      <c r="VSD814" s="47"/>
      <c r="VSE814" s="47"/>
      <c r="VSF814" s="47"/>
      <c r="VSG814" s="47"/>
      <c r="VSH814" s="47"/>
      <c r="VSI814" s="47"/>
      <c r="VSJ814" s="47"/>
      <c r="VSK814" s="47"/>
      <c r="VSL814" s="47"/>
      <c r="VSM814" s="47"/>
      <c r="VSN814" s="47"/>
      <c r="VSO814" s="47"/>
      <c r="VSP814" s="47"/>
      <c r="VSQ814" s="47"/>
      <c r="VSR814" s="47"/>
      <c r="VSS814" s="47"/>
      <c r="VST814" s="47"/>
      <c r="VSU814" s="47"/>
      <c r="VSV814" s="47"/>
      <c r="VSW814" s="47"/>
      <c r="VSX814" s="47"/>
      <c r="VSY814" s="47"/>
      <c r="VSZ814" s="47"/>
      <c r="VTA814" s="47"/>
      <c r="VTB814" s="47"/>
      <c r="VTC814" s="47"/>
      <c r="VTD814" s="47"/>
      <c r="VTE814" s="47"/>
      <c r="VTF814" s="47"/>
      <c r="VTG814" s="47"/>
      <c r="VTH814" s="47"/>
      <c r="VTI814" s="47"/>
      <c r="VTJ814" s="47"/>
      <c r="VTK814" s="47"/>
      <c r="VTL814" s="47"/>
      <c r="VTM814" s="47"/>
      <c r="VTN814" s="47"/>
      <c r="VTO814" s="47"/>
      <c r="VTP814" s="47"/>
      <c r="VTQ814" s="47"/>
      <c r="VTR814" s="47"/>
      <c r="VTS814" s="47"/>
      <c r="VTT814" s="47"/>
      <c r="VTU814" s="47"/>
      <c r="VTV814" s="47"/>
      <c r="VTW814" s="47"/>
      <c r="VTX814" s="47"/>
      <c r="VTY814" s="47"/>
      <c r="VTZ814" s="47"/>
      <c r="VUA814" s="47"/>
      <c r="VUB814" s="47"/>
      <c r="VUC814" s="47"/>
      <c r="VUD814" s="47"/>
      <c r="VUE814" s="47"/>
      <c r="VUF814" s="47"/>
      <c r="VUG814" s="47"/>
      <c r="VUH814" s="47"/>
      <c r="VUI814" s="47"/>
      <c r="VUJ814" s="47"/>
      <c r="VUK814" s="47"/>
      <c r="VUL814" s="47"/>
      <c r="VUM814" s="47"/>
      <c r="VUN814" s="47"/>
      <c r="VUO814" s="47"/>
      <c r="VUP814" s="47"/>
      <c r="VUQ814" s="47"/>
      <c r="VUR814" s="47"/>
      <c r="VUS814" s="47"/>
      <c r="VUT814" s="47"/>
      <c r="VUU814" s="47"/>
      <c r="VUV814" s="47"/>
      <c r="VUW814" s="47"/>
      <c r="VUX814" s="47"/>
      <c r="VUY814" s="47"/>
      <c r="VUZ814" s="47"/>
      <c r="VVA814" s="47"/>
      <c r="VVB814" s="47"/>
      <c r="VVC814" s="47"/>
      <c r="VVD814" s="47"/>
      <c r="VVE814" s="47"/>
      <c r="VVF814" s="47"/>
      <c r="VVG814" s="47"/>
      <c r="VVH814" s="47"/>
      <c r="VVI814" s="47"/>
      <c r="VVJ814" s="47"/>
      <c r="VVK814" s="47"/>
      <c r="VVL814" s="47"/>
      <c r="VVM814" s="47"/>
      <c r="VVN814" s="47"/>
      <c r="VVO814" s="47"/>
      <c r="VVP814" s="47"/>
      <c r="VVQ814" s="47"/>
      <c r="VVR814" s="47"/>
      <c r="VVS814" s="47"/>
      <c r="VVT814" s="47"/>
      <c r="VVU814" s="47"/>
      <c r="VVV814" s="47"/>
      <c r="VVW814" s="47"/>
      <c r="VVX814" s="47"/>
      <c r="VVY814" s="47"/>
      <c r="VVZ814" s="47"/>
      <c r="VWA814" s="47"/>
      <c r="VWB814" s="47"/>
      <c r="VWC814" s="47"/>
      <c r="VWD814" s="47"/>
      <c r="VWE814" s="47"/>
      <c r="VWF814" s="47"/>
      <c r="VWG814" s="47"/>
      <c r="VWH814" s="47"/>
      <c r="VWI814" s="47"/>
      <c r="VWJ814" s="47"/>
      <c r="VWK814" s="47"/>
      <c r="VWL814" s="47"/>
      <c r="VWM814" s="47"/>
      <c r="VWN814" s="47"/>
      <c r="VWO814" s="47"/>
      <c r="VWP814" s="47"/>
      <c r="VWQ814" s="47"/>
      <c r="VWR814" s="47"/>
      <c r="VWS814" s="47"/>
      <c r="VWT814" s="47"/>
      <c r="VWU814" s="47"/>
      <c r="VWV814" s="47"/>
      <c r="VWW814" s="47"/>
      <c r="VWX814" s="47"/>
      <c r="VWY814" s="47"/>
      <c r="VWZ814" s="47"/>
      <c r="VXA814" s="47"/>
      <c r="VXB814" s="47"/>
      <c r="VXC814" s="47"/>
      <c r="VXD814" s="47"/>
      <c r="VXE814" s="47"/>
      <c r="VXF814" s="47"/>
      <c r="VXG814" s="47"/>
      <c r="VXH814" s="47"/>
      <c r="VXI814" s="47"/>
      <c r="VXJ814" s="47"/>
      <c r="VXK814" s="47"/>
      <c r="VXL814" s="47"/>
      <c r="VXM814" s="47"/>
      <c r="VXN814" s="47"/>
      <c r="VXO814" s="47"/>
      <c r="VXP814" s="47"/>
      <c r="VXQ814" s="47"/>
      <c r="VXR814" s="47"/>
      <c r="VXS814" s="47"/>
      <c r="VXT814" s="47"/>
      <c r="VXU814" s="47"/>
      <c r="VXV814" s="47"/>
      <c r="VXW814" s="47"/>
      <c r="VXX814" s="47"/>
      <c r="VXY814" s="47"/>
      <c r="VXZ814" s="47"/>
      <c r="VYA814" s="47"/>
      <c r="VYB814" s="47"/>
      <c r="VYC814" s="47"/>
      <c r="VYD814" s="47"/>
      <c r="VYE814" s="47"/>
      <c r="VYF814" s="47"/>
      <c r="VYG814" s="47"/>
      <c r="VYH814" s="47"/>
      <c r="VYI814" s="47"/>
      <c r="VYJ814" s="47"/>
      <c r="VYK814" s="47"/>
      <c r="VYL814" s="47"/>
      <c r="VYM814" s="47"/>
      <c r="VYN814" s="47"/>
      <c r="VYO814" s="47"/>
      <c r="VYP814" s="47"/>
      <c r="VYQ814" s="47"/>
      <c r="VYR814" s="47"/>
      <c r="VYS814" s="47"/>
      <c r="VYT814" s="47"/>
      <c r="VYU814" s="47"/>
      <c r="VYV814" s="47"/>
      <c r="VYW814" s="47"/>
      <c r="VYX814" s="47"/>
      <c r="VYY814" s="47"/>
      <c r="VYZ814" s="47"/>
      <c r="VZA814" s="47"/>
      <c r="VZB814" s="47"/>
      <c r="VZC814" s="47"/>
      <c r="VZD814" s="47"/>
      <c r="VZE814" s="47"/>
      <c r="VZF814" s="47"/>
      <c r="VZG814" s="47"/>
      <c r="VZH814" s="47"/>
      <c r="VZI814" s="47"/>
      <c r="VZJ814" s="47"/>
      <c r="VZK814" s="47"/>
      <c r="VZL814" s="47"/>
      <c r="VZM814" s="47"/>
      <c r="VZN814" s="47"/>
      <c r="VZO814" s="47"/>
      <c r="VZP814" s="47"/>
      <c r="VZQ814" s="47"/>
      <c r="VZR814" s="47"/>
      <c r="VZS814" s="47"/>
      <c r="VZT814" s="47"/>
      <c r="VZU814" s="47"/>
      <c r="VZV814" s="47"/>
      <c r="VZW814" s="47"/>
      <c r="VZX814" s="47"/>
      <c r="VZY814" s="47"/>
      <c r="VZZ814" s="47"/>
      <c r="WAA814" s="47"/>
      <c r="WAB814" s="47"/>
      <c r="WAC814" s="47"/>
      <c r="WAD814" s="47"/>
      <c r="WAE814" s="47"/>
      <c r="WAF814" s="47"/>
      <c r="WAG814" s="47"/>
      <c r="WAH814" s="47"/>
      <c r="WAI814" s="47"/>
      <c r="WAJ814" s="47"/>
      <c r="WAK814" s="47"/>
      <c r="WAL814" s="47"/>
      <c r="WAM814" s="47"/>
      <c r="WAN814" s="47"/>
      <c r="WAO814" s="47"/>
      <c r="WAP814" s="47"/>
      <c r="WAQ814" s="47"/>
      <c r="WAR814" s="47"/>
      <c r="WAS814" s="47"/>
      <c r="WAT814" s="47"/>
      <c r="WAU814" s="47"/>
      <c r="WAV814" s="47"/>
      <c r="WAW814" s="47"/>
      <c r="WAX814" s="47"/>
      <c r="WAY814" s="47"/>
      <c r="WAZ814" s="47"/>
      <c r="WBA814" s="47"/>
      <c r="WBB814" s="47"/>
      <c r="WBC814" s="47"/>
      <c r="WBD814" s="47"/>
      <c r="WBE814" s="47"/>
      <c r="WBF814" s="47"/>
      <c r="WBG814" s="47"/>
      <c r="WBH814" s="47"/>
      <c r="WBI814" s="47"/>
      <c r="WBJ814" s="47"/>
      <c r="WBK814" s="47"/>
      <c r="WBL814" s="47"/>
      <c r="WBM814" s="47"/>
      <c r="WBN814" s="47"/>
      <c r="WBO814" s="47"/>
      <c r="WBP814" s="47"/>
      <c r="WBQ814" s="47"/>
      <c r="WBR814" s="47"/>
      <c r="WBS814" s="47"/>
      <c r="WBT814" s="47"/>
      <c r="WBU814" s="47"/>
      <c r="WBV814" s="47"/>
      <c r="WBW814" s="47"/>
      <c r="WBX814" s="47"/>
      <c r="WBY814" s="47"/>
      <c r="WBZ814" s="47"/>
      <c r="WCA814" s="47"/>
      <c r="WCB814" s="47"/>
      <c r="WCC814" s="47"/>
      <c r="WCD814" s="47"/>
      <c r="WCE814" s="47"/>
      <c r="WCF814" s="47"/>
      <c r="WCG814" s="47"/>
      <c r="WCH814" s="47"/>
      <c r="WCI814" s="47"/>
      <c r="WCJ814" s="47"/>
      <c r="WCK814" s="47"/>
      <c r="WCL814" s="47"/>
      <c r="WCM814" s="47"/>
      <c r="WCN814" s="47"/>
      <c r="WCO814" s="47"/>
      <c r="WCP814" s="47"/>
      <c r="WCQ814" s="47"/>
      <c r="WCR814" s="47"/>
      <c r="WCS814" s="47"/>
      <c r="WCT814" s="47"/>
      <c r="WCU814" s="47"/>
      <c r="WCV814" s="47"/>
      <c r="WCW814" s="47"/>
      <c r="WCX814" s="47"/>
      <c r="WCY814" s="47"/>
      <c r="WCZ814" s="47"/>
      <c r="WDA814" s="47"/>
      <c r="WDB814" s="47"/>
      <c r="WDC814" s="47"/>
      <c r="WDD814" s="47"/>
      <c r="WDE814" s="47"/>
      <c r="WDF814" s="47"/>
      <c r="WDG814" s="47"/>
      <c r="WDH814" s="47"/>
      <c r="WDI814" s="47"/>
      <c r="WDJ814" s="47"/>
      <c r="WDK814" s="47"/>
      <c r="WDL814" s="47"/>
      <c r="WDM814" s="47"/>
      <c r="WDN814" s="47"/>
      <c r="WDO814" s="47"/>
      <c r="WDP814" s="47"/>
      <c r="WDQ814" s="47"/>
      <c r="WDR814" s="47"/>
      <c r="WDS814" s="47"/>
      <c r="WDT814" s="47"/>
      <c r="WDU814" s="47"/>
      <c r="WDV814" s="47"/>
      <c r="WDW814" s="47"/>
      <c r="WDX814" s="47"/>
      <c r="WDY814" s="47"/>
      <c r="WDZ814" s="47"/>
      <c r="WEA814" s="47"/>
      <c r="WEB814" s="47"/>
      <c r="WEC814" s="47"/>
      <c r="WED814" s="47"/>
      <c r="WEE814" s="47"/>
      <c r="WEF814" s="47"/>
      <c r="WEG814" s="47"/>
      <c r="WEH814" s="47"/>
      <c r="WEI814" s="47"/>
      <c r="WEJ814" s="47"/>
      <c r="WEK814" s="47"/>
      <c r="WEL814" s="47"/>
      <c r="WEM814" s="47"/>
      <c r="WEN814" s="47"/>
      <c r="WEO814" s="47"/>
      <c r="WEP814" s="47"/>
      <c r="WEQ814" s="47"/>
      <c r="WER814" s="47"/>
      <c r="WES814" s="47"/>
      <c r="WET814" s="47"/>
      <c r="WEU814" s="47"/>
      <c r="WEV814" s="47"/>
      <c r="WEW814" s="47"/>
      <c r="WEX814" s="47"/>
      <c r="WEY814" s="47"/>
      <c r="WEZ814" s="47"/>
      <c r="WFA814" s="47"/>
      <c r="WFB814" s="47"/>
      <c r="WFC814" s="47"/>
      <c r="WFD814" s="47"/>
      <c r="WFE814" s="47"/>
      <c r="WFF814" s="47"/>
      <c r="WFG814" s="47"/>
      <c r="WFH814" s="47"/>
      <c r="WFI814" s="47"/>
      <c r="WFJ814" s="47"/>
      <c r="WFK814" s="47"/>
      <c r="WFL814" s="47"/>
      <c r="WFM814" s="47"/>
      <c r="WFN814" s="47"/>
      <c r="WFO814" s="47"/>
      <c r="WFP814" s="47"/>
      <c r="WFQ814" s="47"/>
      <c r="WFR814" s="47"/>
      <c r="WFS814" s="47"/>
      <c r="WFT814" s="47"/>
      <c r="WFU814" s="47"/>
      <c r="WFV814" s="47"/>
      <c r="WFW814" s="47"/>
      <c r="WFX814" s="47"/>
      <c r="WFY814" s="47"/>
      <c r="WFZ814" s="47"/>
      <c r="WGA814" s="47"/>
      <c r="WGB814" s="47"/>
      <c r="WGC814" s="47"/>
      <c r="WGD814" s="47"/>
      <c r="WGE814" s="47"/>
      <c r="WGF814" s="47"/>
      <c r="WGG814" s="47"/>
      <c r="WGH814" s="47"/>
      <c r="WGI814" s="47"/>
      <c r="WGJ814" s="47"/>
      <c r="WGK814" s="47"/>
      <c r="WGL814" s="47"/>
      <c r="WGM814" s="47"/>
      <c r="WGN814" s="47"/>
      <c r="WGO814" s="47"/>
      <c r="WGP814" s="47"/>
      <c r="WGQ814" s="47"/>
      <c r="WGR814" s="47"/>
      <c r="WGS814" s="47"/>
      <c r="WGT814" s="47"/>
      <c r="WGU814" s="47"/>
      <c r="WGV814" s="47"/>
      <c r="WGW814" s="47"/>
      <c r="WGX814" s="47"/>
      <c r="WGY814" s="47"/>
      <c r="WGZ814" s="47"/>
      <c r="WHA814" s="47"/>
      <c r="WHB814" s="47"/>
      <c r="WHC814" s="47"/>
      <c r="WHD814" s="47"/>
      <c r="WHE814" s="47"/>
      <c r="WHF814" s="47"/>
      <c r="WHG814" s="47"/>
      <c r="WHH814" s="47"/>
      <c r="WHI814" s="47"/>
      <c r="WHJ814" s="47"/>
      <c r="WHK814" s="47"/>
      <c r="WHL814" s="47"/>
      <c r="WHM814" s="47"/>
      <c r="WHN814" s="47"/>
      <c r="WHO814" s="47"/>
      <c r="WHP814" s="47"/>
      <c r="WHQ814" s="47"/>
      <c r="WHR814" s="47"/>
      <c r="WHS814" s="47"/>
      <c r="WHT814" s="47"/>
      <c r="WHU814" s="47"/>
      <c r="WHV814" s="47"/>
      <c r="WHW814" s="47"/>
      <c r="WHX814" s="47"/>
      <c r="WHY814" s="47"/>
      <c r="WHZ814" s="47"/>
      <c r="WIA814" s="47"/>
      <c r="WIB814" s="47"/>
      <c r="WIC814" s="47"/>
      <c r="WID814" s="47"/>
      <c r="WIE814" s="47"/>
      <c r="WIF814" s="47"/>
      <c r="WIG814" s="47"/>
      <c r="WIH814" s="47"/>
      <c r="WII814" s="47"/>
      <c r="WIJ814" s="47"/>
      <c r="WIK814" s="47"/>
      <c r="WIL814" s="47"/>
      <c r="WIM814" s="47"/>
      <c r="WIN814" s="47"/>
      <c r="WIO814" s="47"/>
      <c r="WIP814" s="47"/>
      <c r="WIQ814" s="47"/>
      <c r="WIR814" s="47"/>
      <c r="WIS814" s="47"/>
      <c r="WIT814" s="47"/>
      <c r="WIU814" s="47"/>
      <c r="WIV814" s="47"/>
      <c r="WIW814" s="47"/>
      <c r="WIX814" s="47"/>
      <c r="WIY814" s="47"/>
      <c r="WIZ814" s="47"/>
      <c r="WJA814" s="47"/>
      <c r="WJB814" s="47"/>
      <c r="WJC814" s="47"/>
      <c r="WJD814" s="47"/>
      <c r="WJE814" s="47"/>
      <c r="WJF814" s="47"/>
      <c r="WJG814" s="47"/>
      <c r="WJH814" s="47"/>
      <c r="WJI814" s="47"/>
      <c r="WJJ814" s="47"/>
      <c r="WJK814" s="47"/>
      <c r="WJL814" s="47"/>
      <c r="WJM814" s="47"/>
      <c r="WJN814" s="47"/>
      <c r="WJO814" s="47"/>
      <c r="WJP814" s="47"/>
      <c r="WJQ814" s="47"/>
      <c r="WJR814" s="47"/>
      <c r="WJS814" s="47"/>
      <c r="WJT814" s="47"/>
      <c r="WJU814" s="47"/>
      <c r="WJV814" s="47"/>
      <c r="WJW814" s="47"/>
      <c r="WJX814" s="47"/>
      <c r="WJY814" s="47"/>
      <c r="WJZ814" s="47"/>
      <c r="WKA814" s="47"/>
      <c r="WKB814" s="47"/>
      <c r="WKC814" s="47"/>
      <c r="WKD814" s="47"/>
      <c r="WKE814" s="47"/>
      <c r="WKF814" s="47"/>
      <c r="WKG814" s="47"/>
      <c r="WKH814" s="47"/>
      <c r="WKI814" s="47"/>
      <c r="WKJ814" s="47"/>
      <c r="WKK814" s="47"/>
      <c r="WKL814" s="47"/>
      <c r="WKM814" s="47"/>
      <c r="WKN814" s="47"/>
      <c r="WKO814" s="47"/>
      <c r="WKP814" s="47"/>
      <c r="WKQ814" s="47"/>
      <c r="WKR814" s="47"/>
      <c r="WKS814" s="47"/>
      <c r="WKT814" s="47"/>
      <c r="WKU814" s="47"/>
      <c r="WKV814" s="47"/>
      <c r="WKW814" s="47"/>
      <c r="WKX814" s="47"/>
      <c r="WKY814" s="47"/>
      <c r="WKZ814" s="47"/>
      <c r="WLA814" s="47"/>
      <c r="WLB814" s="47"/>
      <c r="WLC814" s="47"/>
      <c r="WLD814" s="47"/>
      <c r="WLE814" s="47"/>
      <c r="WLF814" s="47"/>
      <c r="WLG814" s="47"/>
      <c r="WLH814" s="47"/>
      <c r="WLI814" s="47"/>
      <c r="WLJ814" s="47"/>
      <c r="WLK814" s="47"/>
      <c r="WLL814" s="47"/>
      <c r="WLM814" s="47"/>
      <c r="WLN814" s="47"/>
      <c r="WLO814" s="47"/>
      <c r="WLP814" s="47"/>
      <c r="WLQ814" s="47"/>
      <c r="WLR814" s="47"/>
      <c r="WLS814" s="47"/>
      <c r="WLT814" s="47"/>
      <c r="WLU814" s="47"/>
      <c r="WLV814" s="47"/>
      <c r="WLW814" s="47"/>
      <c r="WLX814" s="47"/>
      <c r="WLY814" s="47"/>
      <c r="WLZ814" s="47"/>
      <c r="WMA814" s="47"/>
      <c r="WMB814" s="47"/>
      <c r="WMC814" s="47"/>
      <c r="WMD814" s="47"/>
      <c r="WME814" s="47"/>
      <c r="WMF814" s="47"/>
      <c r="WMG814" s="47"/>
      <c r="WMH814" s="47"/>
      <c r="WMI814" s="47"/>
      <c r="WMJ814" s="47"/>
      <c r="WMK814" s="47"/>
      <c r="WML814" s="47"/>
      <c r="WMM814" s="47"/>
      <c r="WMN814" s="47"/>
      <c r="WMO814" s="47"/>
      <c r="WMP814" s="47"/>
      <c r="WMQ814" s="47"/>
      <c r="WMR814" s="47"/>
      <c r="WMS814" s="47"/>
      <c r="WMT814" s="47"/>
      <c r="WMU814" s="47"/>
      <c r="WMV814" s="47"/>
      <c r="WMW814" s="47"/>
      <c r="WMX814" s="47"/>
      <c r="WMY814" s="47"/>
      <c r="WMZ814" s="47"/>
      <c r="WNA814" s="47"/>
      <c r="WNB814" s="47"/>
      <c r="WNC814" s="47"/>
      <c r="WND814" s="47"/>
      <c r="WNE814" s="47"/>
      <c r="WNF814" s="47"/>
      <c r="WNG814" s="47"/>
      <c r="WNH814" s="47"/>
      <c r="WNI814" s="47"/>
      <c r="WNJ814" s="47"/>
      <c r="WNK814" s="47"/>
      <c r="WNL814" s="47"/>
      <c r="WNM814" s="47"/>
      <c r="WNN814" s="47"/>
      <c r="WNO814" s="47"/>
      <c r="WNP814" s="47"/>
      <c r="WNQ814" s="47"/>
      <c r="WNR814" s="47"/>
      <c r="WNS814" s="47"/>
      <c r="WNT814" s="47"/>
      <c r="WNU814" s="47"/>
      <c r="WNV814" s="47"/>
      <c r="WNW814" s="47"/>
      <c r="WNX814" s="47"/>
      <c r="WNY814" s="47"/>
      <c r="WNZ814" s="47"/>
      <c r="WOA814" s="47"/>
      <c r="WOB814" s="47"/>
      <c r="WOC814" s="47"/>
      <c r="WOD814" s="47"/>
      <c r="WOE814" s="47"/>
      <c r="WOF814" s="47"/>
      <c r="WOG814" s="47"/>
      <c r="WOH814" s="47"/>
      <c r="WOI814" s="47"/>
      <c r="WOJ814" s="47"/>
      <c r="WOK814" s="47"/>
      <c r="WOL814" s="47"/>
      <c r="WOM814" s="47"/>
      <c r="WON814" s="47"/>
      <c r="WOO814" s="47"/>
      <c r="WOP814" s="47"/>
      <c r="WOQ814" s="47"/>
      <c r="WOR814" s="47"/>
      <c r="WOS814" s="47"/>
      <c r="WOT814" s="47"/>
      <c r="WOU814" s="47"/>
      <c r="WOV814" s="47"/>
      <c r="WOW814" s="47"/>
      <c r="WOX814" s="47"/>
      <c r="WOY814" s="47"/>
      <c r="WOZ814" s="47"/>
      <c r="WPA814" s="47"/>
      <c r="WPB814" s="47"/>
      <c r="WPC814" s="47"/>
      <c r="WPD814" s="47"/>
      <c r="WPE814" s="47"/>
      <c r="WPF814" s="47"/>
      <c r="WPG814" s="47"/>
      <c r="WPH814" s="47"/>
      <c r="WPI814" s="47"/>
      <c r="WPJ814" s="47"/>
      <c r="WPK814" s="47"/>
      <c r="WPL814" s="47"/>
      <c r="WPM814" s="47"/>
      <c r="WPN814" s="47"/>
      <c r="WPO814" s="47"/>
      <c r="WPP814" s="47"/>
      <c r="WPQ814" s="47"/>
      <c r="WPR814" s="47"/>
      <c r="WPS814" s="47"/>
      <c r="WPT814" s="47"/>
      <c r="WPU814" s="47"/>
      <c r="WPV814" s="47"/>
      <c r="WPW814" s="47"/>
      <c r="WPX814" s="47"/>
      <c r="WPY814" s="47"/>
      <c r="WPZ814" s="47"/>
      <c r="WQA814" s="47"/>
      <c r="WQB814" s="47"/>
      <c r="WQC814" s="47"/>
      <c r="WQD814" s="47"/>
      <c r="WQE814" s="47"/>
      <c r="WQF814" s="47"/>
      <c r="WQG814" s="47"/>
      <c r="WQH814" s="47"/>
      <c r="WQI814" s="47"/>
      <c r="WQJ814" s="47"/>
      <c r="WQK814" s="47"/>
      <c r="WQL814" s="47"/>
      <c r="WQM814" s="47"/>
      <c r="WQN814" s="47"/>
      <c r="WQO814" s="47"/>
      <c r="WQP814" s="47"/>
      <c r="WQQ814" s="47"/>
      <c r="WQR814" s="47"/>
      <c r="WQS814" s="47"/>
      <c r="WQT814" s="47"/>
      <c r="WQU814" s="47"/>
      <c r="WQV814" s="47"/>
      <c r="WQW814" s="47"/>
      <c r="WQX814" s="47"/>
      <c r="WQY814" s="47"/>
      <c r="WQZ814" s="47"/>
      <c r="WRA814" s="47"/>
      <c r="WRB814" s="47"/>
      <c r="WRC814" s="47"/>
      <c r="WRD814" s="47"/>
      <c r="WRE814" s="47"/>
      <c r="WRF814" s="47"/>
      <c r="WRG814" s="47"/>
      <c r="WRH814" s="47"/>
      <c r="WRI814" s="47"/>
      <c r="WRJ814" s="47"/>
      <c r="WRK814" s="47"/>
      <c r="WRL814" s="47"/>
      <c r="WRM814" s="47"/>
      <c r="WRN814" s="47"/>
      <c r="WRO814" s="47"/>
      <c r="WRP814" s="47"/>
      <c r="WRQ814" s="47"/>
      <c r="WRR814" s="47"/>
      <c r="WRS814" s="47"/>
      <c r="WRT814" s="47"/>
      <c r="WRU814" s="47"/>
      <c r="WRV814" s="47"/>
      <c r="WRW814" s="47"/>
      <c r="WRX814" s="47"/>
      <c r="WRY814" s="47"/>
      <c r="WRZ814" s="47"/>
      <c r="WSA814" s="47"/>
      <c r="WSB814" s="47"/>
      <c r="WSC814" s="47"/>
      <c r="WSD814" s="47"/>
      <c r="WSE814" s="47"/>
      <c r="WSF814" s="47"/>
      <c r="WSG814" s="47"/>
      <c r="WSH814" s="47"/>
      <c r="WSI814" s="47"/>
      <c r="WSJ814" s="47"/>
      <c r="WSK814" s="47"/>
      <c r="WSL814" s="47"/>
      <c r="WSM814" s="47"/>
      <c r="WSN814" s="47"/>
      <c r="WSO814" s="47"/>
      <c r="WSP814" s="47"/>
      <c r="WSQ814" s="47"/>
      <c r="WSR814" s="47"/>
      <c r="WSS814" s="47"/>
      <c r="WST814" s="47"/>
      <c r="WSU814" s="47"/>
      <c r="WSV814" s="47"/>
      <c r="WSW814" s="47"/>
      <c r="WSX814" s="47"/>
      <c r="WSY814" s="47"/>
      <c r="WSZ814" s="47"/>
      <c r="WTA814" s="47"/>
      <c r="WTB814" s="47"/>
      <c r="WTC814" s="47"/>
      <c r="WTD814" s="47"/>
      <c r="WTE814" s="47"/>
      <c r="WTF814" s="47"/>
      <c r="WTG814" s="47"/>
      <c r="WTH814" s="47"/>
      <c r="WTI814" s="47"/>
      <c r="WTJ814" s="47"/>
      <c r="WTK814" s="47"/>
      <c r="WTL814" s="47"/>
      <c r="WTM814" s="47"/>
      <c r="WTN814" s="47"/>
      <c r="WTO814" s="47"/>
      <c r="WTP814" s="47"/>
      <c r="WTQ814" s="47"/>
      <c r="WTR814" s="47"/>
      <c r="WTS814" s="47"/>
      <c r="WTT814" s="47"/>
      <c r="WTU814" s="47"/>
      <c r="WTV814" s="47"/>
      <c r="WTW814" s="47"/>
      <c r="WTX814" s="47"/>
      <c r="WTY814" s="47"/>
      <c r="WTZ814" s="47"/>
      <c r="WUA814" s="47"/>
      <c r="WUB814" s="47"/>
      <c r="WUC814" s="47"/>
      <c r="WUD814" s="47"/>
      <c r="WUE814" s="47"/>
      <c r="WUF814" s="47"/>
      <c r="WUG814" s="47"/>
      <c r="WUH814" s="47"/>
      <c r="WUI814" s="47"/>
      <c r="WUJ814" s="47"/>
      <c r="WUK814" s="47"/>
      <c r="WUL814" s="47"/>
      <c r="WUM814" s="47"/>
      <c r="WUN814" s="47"/>
      <c r="WUO814" s="47"/>
      <c r="WUP814" s="47"/>
      <c r="WUQ814" s="47"/>
      <c r="WUR814" s="47"/>
      <c r="WUS814" s="47"/>
      <c r="WUT814" s="47"/>
      <c r="WUU814" s="47"/>
      <c r="WUV814" s="47"/>
      <c r="WUW814" s="47"/>
      <c r="WUX814" s="47"/>
      <c r="WUY814" s="47"/>
      <c r="WUZ814" s="47"/>
      <c r="WVA814" s="47"/>
      <c r="WVB814" s="47"/>
      <c r="WVC814" s="47"/>
      <c r="WVD814" s="47"/>
      <c r="WVE814" s="47"/>
      <c r="WVF814" s="47"/>
      <c r="WVG814" s="47"/>
      <c r="WVH814" s="47"/>
      <c r="WVI814" s="47"/>
      <c r="WVJ814" s="47"/>
      <c r="WVK814" s="47"/>
      <c r="WVL814" s="47"/>
      <c r="WVM814" s="47"/>
      <c r="WVN814" s="47"/>
      <c r="WVO814" s="47"/>
      <c r="WVP814" s="47"/>
      <c r="WVQ814" s="47"/>
      <c r="WVR814" s="47"/>
      <c r="WVS814" s="47"/>
      <c r="WVT814" s="47"/>
      <c r="WVU814" s="47"/>
      <c r="WVV814" s="47"/>
      <c r="WVW814" s="47"/>
      <c r="WVX814" s="47"/>
      <c r="WVY814" s="47"/>
      <c r="WVZ814" s="47"/>
      <c r="WWA814" s="47"/>
      <c r="WWB814" s="47"/>
      <c r="WWC814" s="47"/>
      <c r="WWD814" s="47"/>
      <c r="WWE814" s="47"/>
      <c r="WWF814" s="47"/>
      <c r="WWG814" s="47"/>
      <c r="WWH814" s="47"/>
      <c r="WWI814" s="47"/>
      <c r="WWJ814" s="47"/>
      <c r="WWK814" s="47"/>
      <c r="WWL814" s="47"/>
      <c r="WWM814" s="47"/>
      <c r="WWN814" s="47"/>
      <c r="WWO814" s="47"/>
      <c r="WWP814" s="47"/>
      <c r="WWQ814" s="47"/>
      <c r="WWR814" s="47"/>
      <c r="WWS814" s="47"/>
      <c r="WWT814" s="47"/>
      <c r="WWU814" s="47"/>
      <c r="WWV814" s="47"/>
      <c r="WWW814" s="47"/>
      <c r="WWX814" s="47"/>
      <c r="WWY814" s="47"/>
      <c r="WWZ814" s="47"/>
      <c r="WXA814" s="47"/>
      <c r="WXB814" s="47"/>
      <c r="WXC814" s="47"/>
      <c r="WXD814" s="47"/>
      <c r="WXE814" s="47"/>
      <c r="WXF814" s="47"/>
      <c r="WXG814" s="47"/>
      <c r="WXH814" s="47"/>
      <c r="WXI814" s="47"/>
      <c r="WXJ814" s="47"/>
      <c r="WXK814" s="47"/>
      <c r="WXL814" s="47"/>
      <c r="WXM814" s="47"/>
      <c r="WXN814" s="47"/>
      <c r="WXO814" s="47"/>
      <c r="WXP814" s="47"/>
      <c r="WXQ814" s="47"/>
      <c r="WXR814" s="47"/>
      <c r="WXS814" s="47"/>
      <c r="WXT814" s="47"/>
      <c r="WXU814" s="47"/>
      <c r="WXV814" s="47"/>
      <c r="WXW814" s="47"/>
      <c r="WXX814" s="47"/>
      <c r="WXY814" s="47"/>
      <c r="WXZ814" s="47"/>
      <c r="WYA814" s="47"/>
      <c r="WYB814" s="47"/>
      <c r="WYC814" s="47"/>
      <c r="WYD814" s="47"/>
      <c r="WYE814" s="47"/>
      <c r="WYF814" s="47"/>
      <c r="WYG814" s="47"/>
      <c r="WYH814" s="47"/>
      <c r="WYI814" s="47"/>
      <c r="WYJ814" s="47"/>
      <c r="WYK814" s="47"/>
      <c r="WYL814" s="47"/>
      <c r="WYM814" s="47"/>
      <c r="WYN814" s="47"/>
      <c r="WYO814" s="47"/>
      <c r="WYP814" s="47"/>
      <c r="WYQ814" s="47"/>
      <c r="WYR814" s="47"/>
      <c r="WYS814" s="47"/>
      <c r="WYT814" s="47"/>
      <c r="WYU814" s="47"/>
      <c r="WYV814" s="47"/>
      <c r="WYW814" s="47"/>
      <c r="WYX814" s="47"/>
      <c r="WYY814" s="47"/>
      <c r="WYZ814" s="47"/>
      <c r="WZA814" s="47"/>
      <c r="WZB814" s="47"/>
      <c r="WZC814" s="47"/>
      <c r="WZD814" s="47"/>
      <c r="WZE814" s="47"/>
      <c r="WZF814" s="47"/>
      <c r="WZG814" s="47"/>
      <c r="WZH814" s="47"/>
      <c r="WZI814" s="47"/>
      <c r="WZJ814" s="47"/>
      <c r="WZK814" s="47"/>
      <c r="WZL814" s="47"/>
      <c r="WZM814" s="47"/>
      <c r="WZN814" s="47"/>
      <c r="WZO814" s="47"/>
      <c r="WZP814" s="47"/>
      <c r="WZQ814" s="47"/>
      <c r="WZR814" s="47"/>
      <c r="WZS814" s="47"/>
      <c r="WZT814" s="47"/>
      <c r="WZU814" s="47"/>
      <c r="WZV814" s="47"/>
      <c r="WZW814" s="47"/>
      <c r="WZX814" s="47"/>
      <c r="WZY814" s="47"/>
      <c r="WZZ814" s="47"/>
      <c r="XAA814" s="47"/>
      <c r="XAB814" s="47"/>
      <c r="XAC814" s="47"/>
      <c r="XAD814" s="47"/>
      <c r="XAE814" s="47"/>
      <c r="XAF814" s="47"/>
      <c r="XAG814" s="47"/>
      <c r="XAH814" s="47"/>
      <c r="XAI814" s="47"/>
      <c r="XAJ814" s="47"/>
      <c r="XAK814" s="47"/>
      <c r="XAL814" s="47"/>
      <c r="XAM814" s="47"/>
      <c r="XAN814" s="47"/>
      <c r="XAO814" s="47"/>
      <c r="XAP814" s="47"/>
      <c r="XAQ814" s="47"/>
      <c r="XAR814" s="47"/>
      <c r="XAS814" s="47"/>
      <c r="XAT814" s="47"/>
      <c r="XAU814" s="47"/>
      <c r="XAV814" s="47"/>
      <c r="XAW814" s="47"/>
      <c r="XAX814" s="47"/>
      <c r="XAY814" s="47"/>
      <c r="XAZ814" s="47"/>
      <c r="XBA814" s="47"/>
      <c r="XBB814" s="47"/>
      <c r="XBC814" s="47"/>
      <c r="XBD814" s="47"/>
      <c r="XBE814" s="47"/>
      <c r="XBF814" s="47"/>
      <c r="XBG814" s="47"/>
      <c r="XBH814" s="47"/>
      <c r="XBI814" s="47"/>
      <c r="XBJ814" s="47"/>
      <c r="XBK814" s="47"/>
      <c r="XBL814" s="47"/>
      <c r="XBM814" s="47"/>
      <c r="XBN814" s="47"/>
      <c r="XBO814" s="47"/>
      <c r="XBP814" s="47"/>
      <c r="XBQ814" s="47"/>
      <c r="XBR814" s="47"/>
      <c r="XBS814" s="47"/>
      <c r="XBT814" s="47"/>
      <c r="XBU814" s="47"/>
      <c r="XBV814" s="47"/>
      <c r="XBW814" s="47"/>
      <c r="XBX814" s="47"/>
      <c r="XBY814" s="47"/>
      <c r="XBZ814" s="47"/>
      <c r="XCA814" s="47"/>
      <c r="XCB814" s="47"/>
      <c r="XCC814" s="47"/>
      <c r="XCD814" s="47"/>
      <c r="XCE814" s="47"/>
      <c r="XCF814" s="47"/>
      <c r="XCG814" s="47"/>
      <c r="XCH814" s="47"/>
      <c r="XCI814" s="47"/>
      <c r="XCJ814" s="47"/>
      <c r="XCK814" s="47"/>
      <c r="XCL814" s="47"/>
      <c r="XCM814" s="47"/>
      <c r="XCN814" s="47"/>
      <c r="XCO814" s="47"/>
      <c r="XCP814" s="47"/>
      <c r="XCQ814" s="47"/>
      <c r="XCR814" s="47"/>
      <c r="XCS814" s="47"/>
      <c r="XCT814" s="47"/>
      <c r="XCU814" s="47"/>
      <c r="XCV814" s="47"/>
      <c r="XCW814" s="47"/>
      <c r="XCX814" s="47"/>
      <c r="XCY814" s="47"/>
      <c r="XCZ814" s="47"/>
      <c r="XDA814" s="47"/>
      <c r="XDB814" s="47"/>
      <c r="XDC814" s="47"/>
      <c r="XDD814" s="47"/>
      <c r="XDE814" s="47"/>
      <c r="XDF814" s="47"/>
      <c r="XDG814" s="47"/>
      <c r="XDH814" s="47"/>
      <c r="XDI814" s="47"/>
      <c r="XDJ814" s="47"/>
      <c r="XDK814" s="47"/>
      <c r="XDL814" s="47"/>
      <c r="XDM814" s="47"/>
      <c r="XDN814" s="47"/>
      <c r="XDO814" s="47"/>
      <c r="XDP814" s="47"/>
      <c r="XDQ814" s="47"/>
      <c r="XDR814" s="47"/>
      <c r="XDS814" s="47"/>
      <c r="XDT814" s="47"/>
      <c r="XDU814" s="47"/>
      <c r="XDV814" s="47"/>
      <c r="XDW814" s="47"/>
      <c r="XDX814" s="47"/>
      <c r="XDY814" s="47"/>
      <c r="XDZ814" s="47"/>
      <c r="XEA814" s="47"/>
      <c r="XEB814" s="47"/>
      <c r="XEC814" s="47"/>
      <c r="XED814" s="47"/>
      <c r="XEE814" s="47"/>
      <c r="XEF814" s="47"/>
      <c r="XEG814" s="47"/>
      <c r="XEH814" s="47"/>
      <c r="XEI814" s="47"/>
      <c r="XEJ814" s="47"/>
      <c r="XEK814" s="47"/>
      <c r="XEL814" s="47"/>
      <c r="XEM814" s="47"/>
      <c r="XEN814" s="47"/>
      <c r="XEO814" s="47"/>
      <c r="XEP814" s="47"/>
      <c r="XEQ814" s="47"/>
      <c r="XER814" s="47"/>
      <c r="XES814" s="47"/>
      <c r="XET814" s="47"/>
      <c r="XEU814" s="47"/>
      <c r="XEV814" s="47"/>
      <c r="XEW814" s="47"/>
      <c r="XEX814" s="47"/>
    </row>
    <row r="815" spans="1:16378" s="4" customFormat="1" x14ac:dyDescent="0.2">
      <c r="A815" s="48">
        <v>3111</v>
      </c>
      <c r="B815" s="48">
        <v>5137</v>
      </c>
      <c r="C815" s="140">
        <v>20220000000</v>
      </c>
      <c r="D815" s="49" t="s">
        <v>245</v>
      </c>
      <c r="E815" s="71" t="s">
        <v>267</v>
      </c>
      <c r="F815" s="16"/>
      <c r="G815" s="74">
        <v>250000</v>
      </c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  <c r="CC815" s="47"/>
      <c r="CD815" s="47"/>
      <c r="CE815" s="47"/>
      <c r="CF815" s="47"/>
      <c r="CG815" s="47"/>
      <c r="CH815" s="47"/>
      <c r="CI815" s="47"/>
      <c r="CJ815" s="47"/>
      <c r="CK815" s="47"/>
      <c r="CL815" s="47"/>
      <c r="CM815" s="47"/>
      <c r="CN815" s="47"/>
      <c r="CO815" s="47"/>
      <c r="CP815" s="47"/>
      <c r="CQ815" s="47"/>
      <c r="CR815" s="47"/>
      <c r="CS815" s="47"/>
      <c r="CT815" s="47"/>
      <c r="CU815" s="47"/>
      <c r="CV815" s="47"/>
      <c r="CW815" s="47"/>
      <c r="CX815" s="47"/>
      <c r="CY815" s="47"/>
      <c r="CZ815" s="47"/>
      <c r="DA815" s="47"/>
      <c r="DB815" s="47"/>
      <c r="DC815" s="47"/>
      <c r="DD815" s="47"/>
      <c r="DE815" s="47"/>
      <c r="DF815" s="47"/>
      <c r="DG815" s="47"/>
      <c r="DH815" s="47"/>
      <c r="DI815" s="47"/>
      <c r="DJ815" s="47"/>
      <c r="DK815" s="47"/>
      <c r="DL815" s="47"/>
      <c r="DM815" s="47"/>
      <c r="DN815" s="47"/>
      <c r="DO815" s="47"/>
      <c r="DP815" s="47"/>
      <c r="DQ815" s="47"/>
      <c r="DR815" s="47"/>
      <c r="DS815" s="47"/>
      <c r="DT815" s="47"/>
      <c r="DU815" s="47"/>
      <c r="DV815" s="47"/>
      <c r="DW815" s="47"/>
      <c r="DX815" s="47"/>
      <c r="DY815" s="47"/>
      <c r="DZ815" s="47"/>
      <c r="EA815" s="47"/>
      <c r="EB815" s="47"/>
      <c r="EC815" s="47"/>
      <c r="ED815" s="47"/>
      <c r="EE815" s="47"/>
      <c r="EF815" s="47"/>
      <c r="EG815" s="47"/>
      <c r="EH815" s="47"/>
      <c r="EI815" s="47"/>
      <c r="EJ815" s="47"/>
      <c r="EK815" s="47"/>
      <c r="EL815" s="47"/>
      <c r="EM815" s="47"/>
      <c r="EN815" s="47"/>
      <c r="EO815" s="47"/>
      <c r="EP815" s="47"/>
      <c r="EQ815" s="47"/>
      <c r="ER815" s="47"/>
      <c r="ES815" s="47"/>
      <c r="ET815" s="47"/>
      <c r="EU815" s="47"/>
      <c r="EV815" s="47"/>
      <c r="EW815" s="47"/>
      <c r="EX815" s="47"/>
      <c r="EY815" s="47"/>
      <c r="EZ815" s="47"/>
      <c r="FA815" s="47"/>
      <c r="FB815" s="47"/>
      <c r="FC815" s="47"/>
      <c r="FD815" s="47"/>
      <c r="FE815" s="47"/>
      <c r="FF815" s="47"/>
      <c r="FG815" s="47"/>
      <c r="FH815" s="47"/>
      <c r="FI815" s="47"/>
      <c r="FJ815" s="47"/>
      <c r="FK815" s="47"/>
      <c r="FL815" s="47"/>
      <c r="FM815" s="47"/>
      <c r="FN815" s="47"/>
      <c r="FO815" s="47"/>
      <c r="FP815" s="47"/>
      <c r="FQ815" s="47"/>
      <c r="FR815" s="47"/>
      <c r="FS815" s="47"/>
      <c r="FT815" s="47"/>
      <c r="FU815" s="47"/>
      <c r="FV815" s="47"/>
      <c r="FW815" s="47"/>
      <c r="FX815" s="47"/>
      <c r="FY815" s="47"/>
      <c r="FZ815" s="47"/>
      <c r="GA815" s="47"/>
      <c r="GB815" s="47"/>
      <c r="GC815" s="47"/>
      <c r="GD815" s="47"/>
      <c r="GE815" s="47"/>
      <c r="GF815" s="47"/>
      <c r="GG815" s="47"/>
      <c r="GH815" s="47"/>
      <c r="GI815" s="47"/>
      <c r="GJ815" s="47"/>
      <c r="GK815" s="47"/>
      <c r="GL815" s="47"/>
      <c r="GM815" s="47"/>
      <c r="GN815" s="47"/>
      <c r="GO815" s="47"/>
      <c r="GP815" s="47"/>
      <c r="GQ815" s="47"/>
      <c r="GR815" s="47"/>
      <c r="GS815" s="47"/>
      <c r="GT815" s="47"/>
      <c r="GU815" s="47"/>
      <c r="GV815" s="47"/>
      <c r="GW815" s="47"/>
      <c r="GX815" s="47"/>
      <c r="GY815" s="47"/>
      <c r="GZ815" s="47"/>
      <c r="HA815" s="47"/>
      <c r="HB815" s="47"/>
      <c r="HC815" s="47"/>
      <c r="HD815" s="47"/>
      <c r="HE815" s="47"/>
      <c r="HF815" s="47"/>
      <c r="HG815" s="47"/>
      <c r="HH815" s="47"/>
      <c r="HI815" s="47"/>
      <c r="HJ815" s="47"/>
      <c r="HK815" s="47"/>
      <c r="HL815" s="47"/>
      <c r="HM815" s="47"/>
      <c r="HN815" s="47"/>
      <c r="HO815" s="47"/>
      <c r="HP815" s="47"/>
      <c r="HQ815" s="47"/>
      <c r="HR815" s="47"/>
      <c r="HS815" s="47"/>
      <c r="HT815" s="47"/>
      <c r="HU815" s="47"/>
      <c r="HV815" s="47"/>
      <c r="HW815" s="47"/>
      <c r="HX815" s="47"/>
      <c r="HY815" s="47"/>
      <c r="HZ815" s="47"/>
      <c r="IA815" s="47"/>
      <c r="IB815" s="47"/>
      <c r="IC815" s="47"/>
      <c r="ID815" s="47"/>
      <c r="IE815" s="47"/>
      <c r="IF815" s="47"/>
      <c r="IG815" s="47"/>
      <c r="IH815" s="47"/>
      <c r="II815" s="47"/>
      <c r="IJ815" s="47"/>
      <c r="IK815" s="47"/>
      <c r="IL815" s="47"/>
      <c r="IM815" s="47"/>
      <c r="IN815" s="47"/>
      <c r="IO815" s="47"/>
      <c r="IP815" s="47"/>
      <c r="IQ815" s="47"/>
      <c r="IR815" s="47"/>
      <c r="IS815" s="47"/>
      <c r="IT815" s="47"/>
      <c r="IU815" s="47"/>
      <c r="IV815" s="47"/>
      <c r="IW815" s="47"/>
      <c r="IX815" s="47"/>
      <c r="IY815" s="47"/>
      <c r="IZ815" s="47"/>
      <c r="JA815" s="47"/>
      <c r="JB815" s="47"/>
      <c r="JC815" s="47"/>
      <c r="JD815" s="47"/>
      <c r="JE815" s="47"/>
      <c r="JF815" s="47"/>
      <c r="JG815" s="47"/>
      <c r="JH815" s="47"/>
      <c r="JI815" s="47"/>
      <c r="JJ815" s="47"/>
      <c r="JK815" s="47"/>
      <c r="JL815" s="47"/>
      <c r="JM815" s="47"/>
      <c r="JN815" s="47"/>
      <c r="JO815" s="47"/>
      <c r="JP815" s="47"/>
      <c r="JQ815" s="47"/>
      <c r="JR815" s="47"/>
      <c r="JS815" s="47"/>
      <c r="JT815" s="47"/>
      <c r="JU815" s="47"/>
      <c r="JV815" s="47"/>
      <c r="JW815" s="47"/>
      <c r="JX815" s="47"/>
      <c r="JY815" s="47"/>
      <c r="JZ815" s="47"/>
      <c r="KA815" s="47"/>
      <c r="KB815" s="47"/>
      <c r="KC815" s="47"/>
      <c r="KD815" s="47"/>
      <c r="KE815" s="47"/>
      <c r="KF815" s="47"/>
      <c r="KG815" s="47"/>
      <c r="KH815" s="47"/>
      <c r="KI815" s="47"/>
      <c r="KJ815" s="47"/>
      <c r="KK815" s="47"/>
      <c r="KL815" s="47"/>
      <c r="KM815" s="47"/>
      <c r="KN815" s="47"/>
      <c r="KO815" s="47"/>
      <c r="KP815" s="47"/>
      <c r="KQ815" s="47"/>
      <c r="KR815" s="47"/>
      <c r="KS815" s="47"/>
      <c r="KT815" s="47"/>
      <c r="KU815" s="47"/>
      <c r="KV815" s="47"/>
      <c r="KW815" s="47"/>
      <c r="KX815" s="47"/>
      <c r="KY815" s="47"/>
      <c r="KZ815" s="47"/>
      <c r="LA815" s="47"/>
      <c r="LB815" s="47"/>
      <c r="LC815" s="47"/>
      <c r="LD815" s="47"/>
      <c r="LE815" s="47"/>
      <c r="LF815" s="47"/>
      <c r="LG815" s="47"/>
      <c r="LH815" s="47"/>
      <c r="LI815" s="47"/>
      <c r="LJ815" s="47"/>
      <c r="LK815" s="47"/>
      <c r="LL815" s="47"/>
      <c r="LM815" s="47"/>
      <c r="LN815" s="47"/>
      <c r="LO815" s="47"/>
      <c r="LP815" s="47"/>
      <c r="LQ815" s="47"/>
      <c r="LR815" s="47"/>
      <c r="LS815" s="47"/>
      <c r="LT815" s="47"/>
      <c r="LU815" s="47"/>
      <c r="LV815" s="47"/>
      <c r="LW815" s="47"/>
      <c r="LX815" s="47"/>
      <c r="LY815" s="47"/>
      <c r="LZ815" s="47"/>
      <c r="MA815" s="47"/>
      <c r="MB815" s="47"/>
      <c r="MC815" s="47"/>
      <c r="MD815" s="47"/>
      <c r="ME815" s="47"/>
      <c r="MF815" s="47"/>
      <c r="MG815" s="47"/>
      <c r="MH815" s="47"/>
      <c r="MI815" s="47"/>
      <c r="MJ815" s="47"/>
      <c r="MK815" s="47"/>
      <c r="ML815" s="47"/>
      <c r="MM815" s="47"/>
      <c r="MN815" s="47"/>
      <c r="MO815" s="47"/>
      <c r="MP815" s="47"/>
      <c r="MQ815" s="47"/>
      <c r="MR815" s="47"/>
      <c r="MS815" s="47"/>
      <c r="MT815" s="47"/>
      <c r="MU815" s="47"/>
      <c r="MV815" s="47"/>
      <c r="MW815" s="47"/>
      <c r="MX815" s="47"/>
      <c r="MY815" s="47"/>
      <c r="MZ815" s="47"/>
      <c r="NA815" s="47"/>
      <c r="NB815" s="47"/>
      <c r="NC815" s="47"/>
      <c r="ND815" s="47"/>
      <c r="NE815" s="47"/>
      <c r="NF815" s="47"/>
      <c r="NG815" s="47"/>
      <c r="NH815" s="47"/>
      <c r="NI815" s="47"/>
      <c r="NJ815" s="47"/>
      <c r="NK815" s="47"/>
      <c r="NL815" s="47"/>
      <c r="NM815" s="47"/>
      <c r="NN815" s="47"/>
      <c r="NO815" s="47"/>
      <c r="NP815" s="47"/>
      <c r="NQ815" s="47"/>
      <c r="NR815" s="47"/>
      <c r="NS815" s="47"/>
      <c r="NT815" s="47"/>
      <c r="NU815" s="47"/>
      <c r="NV815" s="47"/>
      <c r="NW815" s="47"/>
      <c r="NX815" s="47"/>
      <c r="NY815" s="47"/>
      <c r="NZ815" s="47"/>
      <c r="OA815" s="47"/>
      <c r="OB815" s="47"/>
      <c r="OC815" s="47"/>
      <c r="OD815" s="47"/>
      <c r="OE815" s="47"/>
      <c r="OF815" s="47"/>
      <c r="OG815" s="47"/>
      <c r="OH815" s="47"/>
      <c r="OI815" s="47"/>
      <c r="OJ815" s="47"/>
      <c r="OK815" s="47"/>
      <c r="OL815" s="47"/>
      <c r="OM815" s="47"/>
      <c r="ON815" s="47"/>
      <c r="OO815" s="47"/>
      <c r="OP815" s="47"/>
      <c r="OQ815" s="47"/>
      <c r="OR815" s="47"/>
      <c r="OS815" s="47"/>
      <c r="OT815" s="47"/>
      <c r="OU815" s="47"/>
      <c r="OV815" s="47"/>
      <c r="OW815" s="47"/>
      <c r="OX815" s="47"/>
      <c r="OY815" s="47"/>
      <c r="OZ815" s="47"/>
      <c r="PA815" s="47"/>
      <c r="PB815" s="47"/>
      <c r="PC815" s="47"/>
      <c r="PD815" s="47"/>
      <c r="PE815" s="47"/>
      <c r="PF815" s="47"/>
      <c r="PG815" s="47"/>
      <c r="PH815" s="47"/>
      <c r="PI815" s="47"/>
      <c r="PJ815" s="47"/>
      <c r="PK815" s="47"/>
      <c r="PL815" s="47"/>
      <c r="PM815" s="47"/>
      <c r="PN815" s="47"/>
      <c r="PO815" s="47"/>
      <c r="PP815" s="47"/>
      <c r="PQ815" s="47"/>
      <c r="PR815" s="47"/>
      <c r="PS815" s="47"/>
      <c r="PT815" s="47"/>
      <c r="PU815" s="47"/>
      <c r="PV815" s="47"/>
      <c r="PW815" s="47"/>
      <c r="PX815" s="47"/>
      <c r="PY815" s="47"/>
      <c r="PZ815" s="47"/>
      <c r="QA815" s="47"/>
      <c r="QB815" s="47"/>
      <c r="QC815" s="47"/>
      <c r="QD815" s="47"/>
      <c r="QE815" s="47"/>
      <c r="QF815" s="47"/>
      <c r="QG815" s="47"/>
      <c r="QH815" s="47"/>
      <c r="QI815" s="47"/>
      <c r="QJ815" s="47"/>
      <c r="QK815" s="47"/>
      <c r="QL815" s="47"/>
      <c r="QM815" s="47"/>
      <c r="QN815" s="47"/>
      <c r="QO815" s="47"/>
      <c r="QP815" s="47"/>
      <c r="QQ815" s="47"/>
      <c r="QR815" s="47"/>
      <c r="QS815" s="47"/>
      <c r="QT815" s="47"/>
      <c r="QU815" s="47"/>
      <c r="QV815" s="47"/>
      <c r="QW815" s="47"/>
      <c r="QX815" s="47"/>
      <c r="QY815" s="47"/>
      <c r="QZ815" s="47"/>
      <c r="RA815" s="47"/>
      <c r="RB815" s="47"/>
      <c r="RC815" s="47"/>
      <c r="RD815" s="47"/>
      <c r="RE815" s="47"/>
      <c r="RF815" s="47"/>
      <c r="RG815" s="47"/>
      <c r="RH815" s="47"/>
      <c r="RI815" s="47"/>
      <c r="RJ815" s="47"/>
      <c r="RK815" s="47"/>
      <c r="RL815" s="47"/>
      <c r="RM815" s="47"/>
      <c r="RN815" s="47"/>
      <c r="RO815" s="47"/>
      <c r="RP815" s="47"/>
      <c r="RQ815" s="47"/>
      <c r="RR815" s="47"/>
      <c r="RS815" s="47"/>
      <c r="RT815" s="47"/>
      <c r="RU815" s="47"/>
      <c r="RV815" s="47"/>
      <c r="RW815" s="47"/>
      <c r="RX815" s="47"/>
      <c r="RY815" s="47"/>
      <c r="RZ815" s="47"/>
      <c r="SA815" s="47"/>
      <c r="SB815" s="47"/>
      <c r="SC815" s="47"/>
      <c r="SD815" s="47"/>
      <c r="SE815" s="47"/>
      <c r="SF815" s="47"/>
      <c r="SG815" s="47"/>
      <c r="SH815" s="47"/>
      <c r="SI815" s="47"/>
      <c r="SJ815" s="47"/>
      <c r="SK815" s="47"/>
      <c r="SL815" s="47"/>
      <c r="SM815" s="47"/>
      <c r="SN815" s="47"/>
      <c r="SO815" s="47"/>
      <c r="SP815" s="47"/>
      <c r="SQ815" s="47"/>
      <c r="SR815" s="47"/>
      <c r="SS815" s="47"/>
      <c r="ST815" s="47"/>
      <c r="SU815" s="47"/>
      <c r="SV815" s="47"/>
      <c r="SW815" s="47"/>
      <c r="SX815" s="47"/>
      <c r="SY815" s="47"/>
      <c r="SZ815" s="47"/>
      <c r="TA815" s="47"/>
      <c r="TB815" s="47"/>
      <c r="TC815" s="47"/>
      <c r="TD815" s="47"/>
      <c r="TE815" s="47"/>
      <c r="TF815" s="47"/>
      <c r="TG815" s="47"/>
      <c r="TH815" s="47"/>
      <c r="TI815" s="47"/>
      <c r="TJ815" s="47"/>
      <c r="TK815" s="47"/>
      <c r="TL815" s="47"/>
      <c r="TM815" s="47"/>
      <c r="TN815" s="47"/>
      <c r="TO815" s="47"/>
      <c r="TP815" s="47"/>
      <c r="TQ815" s="47"/>
      <c r="TR815" s="47"/>
      <c r="TS815" s="47"/>
      <c r="TT815" s="47"/>
      <c r="TU815" s="47"/>
      <c r="TV815" s="47"/>
      <c r="TW815" s="47"/>
      <c r="TX815" s="47"/>
      <c r="TY815" s="47"/>
      <c r="TZ815" s="47"/>
      <c r="UA815" s="47"/>
      <c r="UB815" s="47"/>
      <c r="UC815" s="47"/>
      <c r="UD815" s="47"/>
      <c r="UE815" s="47"/>
      <c r="UF815" s="47"/>
      <c r="UG815" s="47"/>
      <c r="UH815" s="47"/>
      <c r="UI815" s="47"/>
      <c r="UJ815" s="47"/>
      <c r="UK815" s="47"/>
      <c r="UL815" s="47"/>
      <c r="UM815" s="47"/>
      <c r="UN815" s="47"/>
      <c r="UO815" s="47"/>
      <c r="UP815" s="47"/>
      <c r="UQ815" s="47"/>
      <c r="UR815" s="47"/>
      <c r="US815" s="47"/>
      <c r="UT815" s="47"/>
      <c r="UU815" s="47"/>
      <c r="UV815" s="47"/>
      <c r="UW815" s="47"/>
      <c r="UX815" s="47"/>
      <c r="UY815" s="47"/>
      <c r="UZ815" s="47"/>
      <c r="VA815" s="47"/>
      <c r="VB815" s="47"/>
      <c r="VC815" s="47"/>
      <c r="VD815" s="47"/>
      <c r="VE815" s="47"/>
      <c r="VF815" s="47"/>
      <c r="VG815" s="47"/>
      <c r="VH815" s="47"/>
      <c r="VI815" s="47"/>
      <c r="VJ815" s="47"/>
      <c r="VK815" s="47"/>
      <c r="VL815" s="47"/>
      <c r="VM815" s="47"/>
      <c r="VN815" s="47"/>
      <c r="VO815" s="47"/>
      <c r="VP815" s="47"/>
      <c r="VQ815" s="47"/>
      <c r="VR815" s="47"/>
      <c r="VS815" s="47"/>
      <c r="VT815" s="47"/>
      <c r="VU815" s="47"/>
      <c r="VV815" s="47"/>
      <c r="VW815" s="47"/>
      <c r="VX815" s="47"/>
      <c r="VY815" s="47"/>
      <c r="VZ815" s="47"/>
      <c r="WA815" s="47"/>
      <c r="WB815" s="47"/>
      <c r="WC815" s="47"/>
      <c r="WD815" s="47"/>
      <c r="WE815" s="47"/>
      <c r="WF815" s="47"/>
      <c r="WG815" s="47"/>
      <c r="WH815" s="47"/>
      <c r="WI815" s="47"/>
      <c r="WJ815" s="47"/>
      <c r="WK815" s="47"/>
      <c r="WL815" s="47"/>
      <c r="WM815" s="47"/>
      <c r="WN815" s="47"/>
      <c r="WO815" s="47"/>
      <c r="WP815" s="47"/>
      <c r="WQ815" s="47"/>
      <c r="WR815" s="47"/>
      <c r="WS815" s="47"/>
      <c r="WT815" s="47"/>
      <c r="WU815" s="47"/>
      <c r="WV815" s="47"/>
      <c r="WW815" s="47"/>
      <c r="WX815" s="47"/>
      <c r="WY815" s="47"/>
      <c r="WZ815" s="47"/>
      <c r="XA815" s="47"/>
      <c r="XB815" s="47"/>
      <c r="XC815" s="47"/>
      <c r="XD815" s="47"/>
      <c r="XE815" s="47"/>
      <c r="XF815" s="47"/>
      <c r="XG815" s="47"/>
      <c r="XH815" s="47"/>
      <c r="XI815" s="47"/>
      <c r="XJ815" s="47"/>
      <c r="XK815" s="47"/>
      <c r="XL815" s="47"/>
      <c r="XM815" s="47"/>
      <c r="XN815" s="47"/>
      <c r="XO815" s="47"/>
      <c r="XP815" s="47"/>
      <c r="XQ815" s="47"/>
      <c r="XR815" s="47"/>
      <c r="XS815" s="47"/>
      <c r="XT815" s="47"/>
      <c r="XU815" s="47"/>
      <c r="XV815" s="47"/>
      <c r="XW815" s="47"/>
      <c r="XX815" s="47"/>
      <c r="XY815" s="47"/>
      <c r="XZ815" s="47"/>
      <c r="YA815" s="47"/>
      <c r="YB815" s="47"/>
      <c r="YC815" s="47"/>
      <c r="YD815" s="47"/>
      <c r="YE815" s="47"/>
      <c r="YF815" s="47"/>
      <c r="YG815" s="47"/>
      <c r="YH815" s="47"/>
      <c r="YI815" s="47"/>
      <c r="YJ815" s="47"/>
      <c r="YK815" s="47"/>
      <c r="YL815" s="47"/>
      <c r="YM815" s="47"/>
      <c r="YN815" s="47"/>
      <c r="YO815" s="47"/>
      <c r="YP815" s="47"/>
      <c r="YQ815" s="47"/>
      <c r="YR815" s="47"/>
      <c r="YS815" s="47"/>
      <c r="YT815" s="47"/>
      <c r="YU815" s="47"/>
      <c r="YV815" s="47"/>
      <c r="YW815" s="47"/>
      <c r="YX815" s="47"/>
      <c r="YY815" s="47"/>
      <c r="YZ815" s="47"/>
      <c r="ZA815" s="47"/>
      <c r="ZB815" s="47"/>
      <c r="ZC815" s="47"/>
      <c r="ZD815" s="47"/>
      <c r="ZE815" s="47"/>
      <c r="ZF815" s="47"/>
      <c r="ZG815" s="47"/>
      <c r="ZH815" s="47"/>
      <c r="ZI815" s="47"/>
      <c r="ZJ815" s="47"/>
      <c r="ZK815" s="47"/>
      <c r="ZL815" s="47"/>
      <c r="ZM815" s="47"/>
      <c r="ZN815" s="47"/>
      <c r="ZO815" s="47"/>
      <c r="ZP815" s="47"/>
      <c r="ZQ815" s="47"/>
      <c r="ZR815" s="47"/>
      <c r="ZS815" s="47"/>
      <c r="ZT815" s="47"/>
      <c r="ZU815" s="47"/>
      <c r="ZV815" s="47"/>
      <c r="ZW815" s="47"/>
      <c r="ZX815" s="47"/>
      <c r="ZY815" s="47"/>
      <c r="ZZ815" s="47"/>
      <c r="AAA815" s="47"/>
      <c r="AAB815" s="47"/>
      <c r="AAC815" s="47"/>
      <c r="AAD815" s="47"/>
      <c r="AAE815" s="47"/>
      <c r="AAF815" s="47"/>
      <c r="AAG815" s="47"/>
      <c r="AAH815" s="47"/>
      <c r="AAI815" s="47"/>
      <c r="AAJ815" s="47"/>
      <c r="AAK815" s="47"/>
      <c r="AAL815" s="47"/>
      <c r="AAM815" s="47"/>
      <c r="AAN815" s="47"/>
      <c r="AAO815" s="47"/>
      <c r="AAP815" s="47"/>
      <c r="AAQ815" s="47"/>
      <c r="AAR815" s="47"/>
      <c r="AAS815" s="47"/>
      <c r="AAT815" s="47"/>
      <c r="AAU815" s="47"/>
      <c r="AAV815" s="47"/>
      <c r="AAW815" s="47"/>
      <c r="AAX815" s="47"/>
      <c r="AAY815" s="47"/>
      <c r="AAZ815" s="47"/>
      <c r="ABA815" s="47"/>
      <c r="ABB815" s="47"/>
      <c r="ABC815" s="47"/>
      <c r="ABD815" s="47"/>
      <c r="ABE815" s="47"/>
      <c r="ABF815" s="47"/>
      <c r="ABG815" s="47"/>
      <c r="ABH815" s="47"/>
      <c r="ABI815" s="47"/>
      <c r="ABJ815" s="47"/>
      <c r="ABK815" s="47"/>
      <c r="ABL815" s="47"/>
      <c r="ABM815" s="47"/>
      <c r="ABN815" s="47"/>
      <c r="ABO815" s="47"/>
      <c r="ABP815" s="47"/>
      <c r="ABQ815" s="47"/>
      <c r="ABR815" s="47"/>
      <c r="ABS815" s="47"/>
      <c r="ABT815" s="47"/>
      <c r="ABU815" s="47"/>
      <c r="ABV815" s="47"/>
      <c r="ABW815" s="47"/>
      <c r="ABX815" s="47"/>
      <c r="ABY815" s="47"/>
      <c r="ABZ815" s="47"/>
      <c r="ACA815" s="47"/>
      <c r="ACB815" s="47"/>
      <c r="ACC815" s="47"/>
      <c r="ACD815" s="47"/>
      <c r="ACE815" s="47"/>
      <c r="ACF815" s="47"/>
      <c r="ACG815" s="47"/>
      <c r="ACH815" s="47"/>
      <c r="ACI815" s="47"/>
      <c r="ACJ815" s="47"/>
      <c r="ACK815" s="47"/>
      <c r="ACL815" s="47"/>
      <c r="ACM815" s="47"/>
      <c r="ACN815" s="47"/>
      <c r="ACO815" s="47"/>
      <c r="ACP815" s="47"/>
      <c r="ACQ815" s="47"/>
      <c r="ACR815" s="47"/>
      <c r="ACS815" s="47"/>
      <c r="ACT815" s="47"/>
      <c r="ACU815" s="47"/>
      <c r="ACV815" s="47"/>
      <c r="ACW815" s="47"/>
      <c r="ACX815" s="47"/>
      <c r="ACY815" s="47"/>
      <c r="ACZ815" s="47"/>
      <c r="ADA815" s="47"/>
      <c r="ADB815" s="47"/>
      <c r="ADC815" s="47"/>
      <c r="ADD815" s="47"/>
      <c r="ADE815" s="47"/>
      <c r="ADF815" s="47"/>
      <c r="ADG815" s="47"/>
      <c r="ADH815" s="47"/>
      <c r="ADI815" s="47"/>
      <c r="ADJ815" s="47"/>
      <c r="ADK815" s="47"/>
      <c r="ADL815" s="47"/>
      <c r="ADM815" s="47"/>
      <c r="ADN815" s="47"/>
      <c r="ADO815" s="47"/>
      <c r="ADP815" s="47"/>
      <c r="ADQ815" s="47"/>
      <c r="ADR815" s="47"/>
      <c r="ADS815" s="47"/>
      <c r="ADT815" s="47"/>
      <c r="ADU815" s="47"/>
      <c r="ADV815" s="47"/>
      <c r="ADW815" s="47"/>
      <c r="ADX815" s="47"/>
      <c r="ADY815" s="47"/>
      <c r="ADZ815" s="47"/>
      <c r="AEA815" s="47"/>
      <c r="AEB815" s="47"/>
      <c r="AEC815" s="47"/>
      <c r="AED815" s="47"/>
      <c r="AEE815" s="47"/>
      <c r="AEF815" s="47"/>
      <c r="AEG815" s="47"/>
      <c r="AEH815" s="47"/>
      <c r="AEI815" s="47"/>
      <c r="AEJ815" s="47"/>
      <c r="AEK815" s="47"/>
      <c r="AEL815" s="47"/>
      <c r="AEM815" s="47"/>
      <c r="AEN815" s="47"/>
      <c r="AEO815" s="47"/>
      <c r="AEP815" s="47"/>
      <c r="AEQ815" s="47"/>
      <c r="AER815" s="47"/>
      <c r="AES815" s="47"/>
      <c r="AET815" s="47"/>
      <c r="AEU815" s="47"/>
      <c r="AEV815" s="47"/>
      <c r="AEW815" s="47"/>
      <c r="AEX815" s="47"/>
      <c r="AEY815" s="47"/>
      <c r="AEZ815" s="47"/>
      <c r="AFA815" s="47"/>
      <c r="AFB815" s="47"/>
      <c r="AFC815" s="47"/>
      <c r="AFD815" s="47"/>
      <c r="AFE815" s="47"/>
      <c r="AFF815" s="47"/>
      <c r="AFG815" s="47"/>
      <c r="AFH815" s="47"/>
      <c r="AFI815" s="47"/>
      <c r="AFJ815" s="47"/>
      <c r="AFK815" s="47"/>
      <c r="AFL815" s="47"/>
      <c r="AFM815" s="47"/>
      <c r="AFN815" s="47"/>
      <c r="AFO815" s="47"/>
      <c r="AFP815" s="47"/>
      <c r="AFQ815" s="47"/>
      <c r="AFR815" s="47"/>
      <c r="AFS815" s="47"/>
      <c r="AFT815" s="47"/>
      <c r="AFU815" s="47"/>
      <c r="AFV815" s="47"/>
      <c r="AFW815" s="47"/>
      <c r="AFX815" s="47"/>
      <c r="AFY815" s="47"/>
      <c r="AFZ815" s="47"/>
      <c r="AGA815" s="47"/>
      <c r="AGB815" s="47"/>
      <c r="AGC815" s="47"/>
      <c r="AGD815" s="47"/>
      <c r="AGE815" s="47"/>
      <c r="AGF815" s="47"/>
      <c r="AGG815" s="47"/>
      <c r="AGH815" s="47"/>
      <c r="AGI815" s="47"/>
      <c r="AGJ815" s="47"/>
      <c r="AGK815" s="47"/>
      <c r="AGL815" s="47"/>
      <c r="AGM815" s="47"/>
      <c r="AGN815" s="47"/>
      <c r="AGO815" s="47"/>
      <c r="AGP815" s="47"/>
      <c r="AGQ815" s="47"/>
      <c r="AGR815" s="47"/>
      <c r="AGS815" s="47"/>
      <c r="AGT815" s="47"/>
      <c r="AGU815" s="47"/>
      <c r="AGV815" s="47"/>
      <c r="AGW815" s="47"/>
      <c r="AGX815" s="47"/>
      <c r="AGY815" s="47"/>
      <c r="AGZ815" s="47"/>
      <c r="AHA815" s="47"/>
      <c r="AHB815" s="47"/>
      <c r="AHC815" s="47"/>
      <c r="AHD815" s="47"/>
      <c r="AHE815" s="47"/>
      <c r="AHF815" s="47"/>
      <c r="AHG815" s="47"/>
      <c r="AHH815" s="47"/>
      <c r="AHI815" s="47"/>
      <c r="AHJ815" s="47"/>
      <c r="AHK815" s="47"/>
      <c r="AHL815" s="47"/>
      <c r="AHM815" s="47"/>
      <c r="AHN815" s="47"/>
      <c r="AHO815" s="47"/>
      <c r="AHP815" s="47"/>
      <c r="AHQ815" s="47"/>
      <c r="AHR815" s="47"/>
      <c r="AHS815" s="47"/>
      <c r="AHT815" s="47"/>
      <c r="AHU815" s="47"/>
      <c r="AHV815" s="47"/>
      <c r="AHW815" s="47"/>
      <c r="AHX815" s="47"/>
      <c r="AHY815" s="47"/>
      <c r="AHZ815" s="47"/>
      <c r="AIA815" s="47"/>
      <c r="AIB815" s="47"/>
      <c r="AIC815" s="47"/>
      <c r="AID815" s="47"/>
      <c r="AIE815" s="47"/>
      <c r="AIF815" s="47"/>
      <c r="AIG815" s="47"/>
      <c r="AIH815" s="47"/>
      <c r="AII815" s="47"/>
      <c r="AIJ815" s="47"/>
      <c r="AIK815" s="47"/>
      <c r="AIL815" s="47"/>
      <c r="AIM815" s="47"/>
      <c r="AIN815" s="47"/>
      <c r="AIO815" s="47"/>
      <c r="AIP815" s="47"/>
      <c r="AIQ815" s="47"/>
      <c r="AIR815" s="47"/>
      <c r="AIS815" s="47"/>
      <c r="AIT815" s="47"/>
      <c r="AIU815" s="47"/>
      <c r="AIV815" s="47"/>
      <c r="AIW815" s="47"/>
      <c r="AIX815" s="47"/>
      <c r="AIY815" s="47"/>
      <c r="AIZ815" s="47"/>
      <c r="AJA815" s="47"/>
      <c r="AJB815" s="47"/>
      <c r="AJC815" s="47"/>
      <c r="AJD815" s="47"/>
      <c r="AJE815" s="47"/>
      <c r="AJF815" s="47"/>
      <c r="AJG815" s="47"/>
      <c r="AJH815" s="47"/>
      <c r="AJI815" s="47"/>
      <c r="AJJ815" s="47"/>
      <c r="AJK815" s="47"/>
      <c r="AJL815" s="47"/>
      <c r="AJM815" s="47"/>
      <c r="AJN815" s="47"/>
      <c r="AJO815" s="47"/>
      <c r="AJP815" s="47"/>
      <c r="AJQ815" s="47"/>
      <c r="AJR815" s="47"/>
      <c r="AJS815" s="47"/>
      <c r="AJT815" s="47"/>
      <c r="AJU815" s="47"/>
      <c r="AJV815" s="47"/>
      <c r="AJW815" s="47"/>
      <c r="AJX815" s="47"/>
      <c r="AJY815" s="47"/>
      <c r="AJZ815" s="47"/>
      <c r="AKA815" s="47"/>
      <c r="AKB815" s="47"/>
      <c r="AKC815" s="47"/>
      <c r="AKD815" s="47"/>
      <c r="AKE815" s="47"/>
      <c r="AKF815" s="47"/>
      <c r="AKG815" s="47"/>
      <c r="AKH815" s="47"/>
      <c r="AKI815" s="47"/>
      <c r="AKJ815" s="47"/>
      <c r="AKK815" s="47"/>
      <c r="AKL815" s="47"/>
      <c r="AKM815" s="47"/>
      <c r="AKN815" s="47"/>
      <c r="AKO815" s="47"/>
      <c r="AKP815" s="47"/>
      <c r="AKQ815" s="47"/>
      <c r="AKR815" s="47"/>
      <c r="AKS815" s="47"/>
      <c r="AKT815" s="47"/>
      <c r="AKU815" s="47"/>
      <c r="AKV815" s="47"/>
      <c r="AKW815" s="47"/>
      <c r="AKX815" s="47"/>
      <c r="AKY815" s="47"/>
      <c r="AKZ815" s="47"/>
      <c r="ALA815" s="47"/>
      <c r="ALB815" s="47"/>
      <c r="ALC815" s="47"/>
      <c r="ALD815" s="47"/>
      <c r="ALE815" s="47"/>
      <c r="ALF815" s="47"/>
      <c r="ALG815" s="47"/>
      <c r="ALH815" s="47"/>
      <c r="ALI815" s="47"/>
      <c r="ALJ815" s="47"/>
      <c r="ALK815" s="47"/>
      <c r="ALL815" s="47"/>
      <c r="ALM815" s="47"/>
      <c r="ALN815" s="47"/>
      <c r="ALO815" s="47"/>
      <c r="ALP815" s="47"/>
      <c r="ALQ815" s="47"/>
      <c r="ALR815" s="47"/>
      <c r="ALS815" s="47"/>
      <c r="ALT815" s="47"/>
      <c r="ALU815" s="47"/>
      <c r="ALV815" s="47"/>
      <c r="ALW815" s="47"/>
      <c r="ALX815" s="47"/>
      <c r="ALY815" s="47"/>
      <c r="ALZ815" s="47"/>
      <c r="AMA815" s="47"/>
      <c r="AMB815" s="47"/>
      <c r="AMC815" s="47"/>
      <c r="AMD815" s="47"/>
      <c r="AME815" s="47"/>
      <c r="AMF815" s="47"/>
      <c r="AMG815" s="47"/>
      <c r="AMH815" s="47"/>
      <c r="AMI815" s="47"/>
      <c r="AMJ815" s="47"/>
      <c r="AMK815" s="47"/>
      <c r="AML815" s="47"/>
      <c r="AMM815" s="47"/>
      <c r="AMN815" s="47"/>
      <c r="AMO815" s="47"/>
      <c r="AMP815" s="47"/>
      <c r="AMQ815" s="47"/>
      <c r="AMR815" s="47"/>
      <c r="AMS815" s="47"/>
      <c r="AMT815" s="47"/>
      <c r="AMU815" s="47"/>
      <c r="AMV815" s="47"/>
      <c r="AMW815" s="47"/>
      <c r="AMX815" s="47"/>
      <c r="AMY815" s="47"/>
      <c r="AMZ815" s="47"/>
      <c r="ANA815" s="47"/>
      <c r="ANB815" s="47"/>
      <c r="ANC815" s="47"/>
      <c r="AND815" s="47"/>
      <c r="ANE815" s="47"/>
      <c r="ANF815" s="47"/>
      <c r="ANG815" s="47"/>
      <c r="ANH815" s="47"/>
      <c r="ANI815" s="47"/>
      <c r="ANJ815" s="47"/>
      <c r="ANK815" s="47"/>
      <c r="ANL815" s="47"/>
      <c r="ANM815" s="47"/>
      <c r="ANN815" s="47"/>
      <c r="ANO815" s="47"/>
      <c r="ANP815" s="47"/>
      <c r="ANQ815" s="47"/>
      <c r="ANR815" s="47"/>
      <c r="ANS815" s="47"/>
      <c r="ANT815" s="47"/>
      <c r="ANU815" s="47"/>
      <c r="ANV815" s="47"/>
      <c r="ANW815" s="47"/>
      <c r="ANX815" s="47"/>
      <c r="ANY815" s="47"/>
      <c r="ANZ815" s="47"/>
      <c r="AOA815" s="47"/>
      <c r="AOB815" s="47"/>
      <c r="AOC815" s="47"/>
      <c r="AOD815" s="47"/>
      <c r="AOE815" s="47"/>
      <c r="AOF815" s="47"/>
      <c r="AOG815" s="47"/>
      <c r="AOH815" s="47"/>
      <c r="AOI815" s="47"/>
      <c r="AOJ815" s="47"/>
      <c r="AOK815" s="47"/>
      <c r="AOL815" s="47"/>
      <c r="AOM815" s="47"/>
      <c r="AON815" s="47"/>
      <c r="AOO815" s="47"/>
      <c r="AOP815" s="47"/>
      <c r="AOQ815" s="47"/>
      <c r="AOR815" s="47"/>
      <c r="AOS815" s="47"/>
      <c r="AOT815" s="47"/>
      <c r="AOU815" s="47"/>
      <c r="AOV815" s="47"/>
      <c r="AOW815" s="47"/>
      <c r="AOX815" s="47"/>
      <c r="AOY815" s="47"/>
      <c r="AOZ815" s="47"/>
      <c r="APA815" s="47"/>
      <c r="APB815" s="47"/>
      <c r="APC815" s="47"/>
      <c r="APD815" s="47"/>
      <c r="APE815" s="47"/>
      <c r="APF815" s="47"/>
      <c r="APG815" s="47"/>
      <c r="APH815" s="47"/>
      <c r="API815" s="47"/>
      <c r="APJ815" s="47"/>
      <c r="APK815" s="47"/>
      <c r="APL815" s="47"/>
      <c r="APM815" s="47"/>
      <c r="APN815" s="47"/>
      <c r="APO815" s="47"/>
      <c r="APP815" s="47"/>
      <c r="APQ815" s="47"/>
      <c r="APR815" s="47"/>
      <c r="APS815" s="47"/>
      <c r="APT815" s="47"/>
      <c r="APU815" s="47"/>
      <c r="APV815" s="47"/>
      <c r="APW815" s="47"/>
      <c r="APX815" s="47"/>
      <c r="APY815" s="47"/>
      <c r="APZ815" s="47"/>
      <c r="AQA815" s="47"/>
      <c r="AQB815" s="47"/>
      <c r="AQC815" s="47"/>
      <c r="AQD815" s="47"/>
      <c r="AQE815" s="47"/>
      <c r="AQF815" s="47"/>
      <c r="AQG815" s="47"/>
      <c r="AQH815" s="47"/>
      <c r="AQI815" s="47"/>
      <c r="AQJ815" s="47"/>
      <c r="AQK815" s="47"/>
      <c r="AQL815" s="47"/>
      <c r="AQM815" s="47"/>
      <c r="AQN815" s="47"/>
      <c r="AQO815" s="47"/>
      <c r="AQP815" s="47"/>
      <c r="AQQ815" s="47"/>
      <c r="AQR815" s="47"/>
      <c r="AQS815" s="47"/>
      <c r="AQT815" s="47"/>
      <c r="AQU815" s="47"/>
      <c r="AQV815" s="47"/>
      <c r="AQW815" s="47"/>
      <c r="AQX815" s="47"/>
      <c r="AQY815" s="47"/>
      <c r="AQZ815" s="47"/>
      <c r="ARA815" s="47"/>
      <c r="ARB815" s="47"/>
      <c r="ARC815" s="47"/>
      <c r="ARD815" s="47"/>
      <c r="ARE815" s="47"/>
      <c r="ARF815" s="47"/>
      <c r="ARG815" s="47"/>
      <c r="ARH815" s="47"/>
      <c r="ARI815" s="47"/>
      <c r="ARJ815" s="47"/>
      <c r="ARK815" s="47"/>
      <c r="ARL815" s="47"/>
      <c r="ARM815" s="47"/>
      <c r="ARN815" s="47"/>
      <c r="ARO815" s="47"/>
      <c r="ARP815" s="47"/>
      <c r="ARQ815" s="47"/>
      <c r="ARR815" s="47"/>
      <c r="ARS815" s="47"/>
      <c r="ART815" s="47"/>
      <c r="ARU815" s="47"/>
      <c r="ARV815" s="47"/>
      <c r="ARW815" s="47"/>
      <c r="ARX815" s="47"/>
      <c r="ARY815" s="47"/>
      <c r="ARZ815" s="47"/>
      <c r="ASA815" s="47"/>
      <c r="ASB815" s="47"/>
      <c r="ASC815" s="47"/>
      <c r="ASD815" s="47"/>
      <c r="ASE815" s="47"/>
      <c r="ASF815" s="47"/>
      <c r="ASG815" s="47"/>
      <c r="ASH815" s="47"/>
      <c r="ASI815" s="47"/>
      <c r="ASJ815" s="47"/>
      <c r="ASK815" s="47"/>
      <c r="ASL815" s="47"/>
      <c r="ASM815" s="47"/>
      <c r="ASN815" s="47"/>
      <c r="ASO815" s="47"/>
      <c r="ASP815" s="47"/>
      <c r="ASQ815" s="47"/>
      <c r="ASR815" s="47"/>
      <c r="ASS815" s="47"/>
      <c r="AST815" s="47"/>
      <c r="ASU815" s="47"/>
      <c r="ASV815" s="47"/>
      <c r="ASW815" s="47"/>
      <c r="ASX815" s="47"/>
      <c r="ASY815" s="47"/>
      <c r="ASZ815" s="47"/>
      <c r="ATA815" s="47"/>
      <c r="ATB815" s="47"/>
      <c r="ATC815" s="47"/>
      <c r="ATD815" s="47"/>
      <c r="ATE815" s="47"/>
      <c r="ATF815" s="47"/>
      <c r="ATG815" s="47"/>
      <c r="ATH815" s="47"/>
      <c r="ATI815" s="47"/>
      <c r="ATJ815" s="47"/>
      <c r="ATK815" s="47"/>
      <c r="ATL815" s="47"/>
      <c r="ATM815" s="47"/>
      <c r="ATN815" s="47"/>
      <c r="ATO815" s="47"/>
      <c r="ATP815" s="47"/>
      <c r="ATQ815" s="47"/>
      <c r="ATR815" s="47"/>
      <c r="ATS815" s="47"/>
      <c r="ATT815" s="47"/>
      <c r="ATU815" s="47"/>
      <c r="ATV815" s="47"/>
      <c r="ATW815" s="47"/>
      <c r="ATX815" s="47"/>
      <c r="ATY815" s="47"/>
      <c r="ATZ815" s="47"/>
      <c r="AUA815" s="47"/>
      <c r="AUB815" s="47"/>
      <c r="AUC815" s="47"/>
      <c r="AUD815" s="47"/>
      <c r="AUE815" s="47"/>
      <c r="AUF815" s="47"/>
      <c r="AUG815" s="47"/>
      <c r="AUH815" s="47"/>
      <c r="AUI815" s="47"/>
      <c r="AUJ815" s="47"/>
      <c r="AUK815" s="47"/>
      <c r="AUL815" s="47"/>
      <c r="AUM815" s="47"/>
      <c r="AUN815" s="47"/>
      <c r="AUO815" s="47"/>
      <c r="AUP815" s="47"/>
      <c r="AUQ815" s="47"/>
      <c r="AUR815" s="47"/>
      <c r="AUS815" s="47"/>
      <c r="AUT815" s="47"/>
      <c r="AUU815" s="47"/>
      <c r="AUV815" s="47"/>
      <c r="AUW815" s="47"/>
      <c r="AUX815" s="47"/>
      <c r="AUY815" s="47"/>
      <c r="AUZ815" s="47"/>
      <c r="AVA815" s="47"/>
      <c r="AVB815" s="47"/>
      <c r="AVC815" s="47"/>
      <c r="AVD815" s="47"/>
      <c r="AVE815" s="47"/>
      <c r="AVF815" s="47"/>
      <c r="AVG815" s="47"/>
      <c r="AVH815" s="47"/>
      <c r="AVI815" s="47"/>
      <c r="AVJ815" s="47"/>
      <c r="AVK815" s="47"/>
      <c r="AVL815" s="47"/>
      <c r="AVM815" s="47"/>
      <c r="AVN815" s="47"/>
      <c r="AVO815" s="47"/>
      <c r="AVP815" s="47"/>
      <c r="AVQ815" s="47"/>
      <c r="AVR815" s="47"/>
      <c r="AVS815" s="47"/>
      <c r="AVT815" s="47"/>
      <c r="AVU815" s="47"/>
      <c r="AVV815" s="47"/>
      <c r="AVW815" s="47"/>
      <c r="AVX815" s="47"/>
      <c r="AVY815" s="47"/>
      <c r="AVZ815" s="47"/>
      <c r="AWA815" s="47"/>
      <c r="AWB815" s="47"/>
      <c r="AWC815" s="47"/>
      <c r="AWD815" s="47"/>
      <c r="AWE815" s="47"/>
      <c r="AWF815" s="47"/>
      <c r="AWG815" s="47"/>
      <c r="AWH815" s="47"/>
      <c r="AWI815" s="47"/>
      <c r="AWJ815" s="47"/>
      <c r="AWK815" s="47"/>
      <c r="AWL815" s="47"/>
      <c r="AWM815" s="47"/>
      <c r="AWN815" s="47"/>
      <c r="AWO815" s="47"/>
      <c r="AWP815" s="47"/>
      <c r="AWQ815" s="47"/>
      <c r="AWR815" s="47"/>
      <c r="AWS815" s="47"/>
      <c r="AWT815" s="47"/>
      <c r="AWU815" s="47"/>
      <c r="AWV815" s="47"/>
      <c r="AWW815" s="47"/>
      <c r="AWX815" s="47"/>
      <c r="AWY815" s="47"/>
      <c r="AWZ815" s="47"/>
      <c r="AXA815" s="47"/>
      <c r="AXB815" s="47"/>
      <c r="AXC815" s="47"/>
      <c r="AXD815" s="47"/>
      <c r="AXE815" s="47"/>
      <c r="AXF815" s="47"/>
      <c r="AXG815" s="47"/>
      <c r="AXH815" s="47"/>
      <c r="AXI815" s="47"/>
      <c r="AXJ815" s="47"/>
      <c r="AXK815" s="47"/>
      <c r="AXL815" s="47"/>
      <c r="AXM815" s="47"/>
      <c r="AXN815" s="47"/>
      <c r="AXO815" s="47"/>
      <c r="AXP815" s="47"/>
      <c r="AXQ815" s="47"/>
      <c r="AXR815" s="47"/>
      <c r="AXS815" s="47"/>
      <c r="AXT815" s="47"/>
      <c r="AXU815" s="47"/>
      <c r="AXV815" s="47"/>
      <c r="AXW815" s="47"/>
      <c r="AXX815" s="47"/>
      <c r="AXY815" s="47"/>
      <c r="AXZ815" s="47"/>
      <c r="AYA815" s="47"/>
      <c r="AYB815" s="47"/>
      <c r="AYC815" s="47"/>
      <c r="AYD815" s="47"/>
      <c r="AYE815" s="47"/>
      <c r="AYF815" s="47"/>
      <c r="AYG815" s="47"/>
      <c r="AYH815" s="47"/>
      <c r="AYI815" s="47"/>
      <c r="AYJ815" s="47"/>
      <c r="AYK815" s="47"/>
      <c r="AYL815" s="47"/>
      <c r="AYM815" s="47"/>
      <c r="AYN815" s="47"/>
      <c r="AYO815" s="47"/>
      <c r="AYP815" s="47"/>
      <c r="AYQ815" s="47"/>
      <c r="AYR815" s="47"/>
      <c r="AYS815" s="47"/>
      <c r="AYT815" s="47"/>
      <c r="AYU815" s="47"/>
      <c r="AYV815" s="47"/>
      <c r="AYW815" s="47"/>
      <c r="AYX815" s="47"/>
      <c r="AYY815" s="47"/>
      <c r="AYZ815" s="47"/>
      <c r="AZA815" s="47"/>
      <c r="AZB815" s="47"/>
      <c r="AZC815" s="47"/>
      <c r="AZD815" s="47"/>
      <c r="AZE815" s="47"/>
      <c r="AZF815" s="47"/>
      <c r="AZG815" s="47"/>
      <c r="AZH815" s="47"/>
      <c r="AZI815" s="47"/>
      <c r="AZJ815" s="47"/>
      <c r="AZK815" s="47"/>
      <c r="AZL815" s="47"/>
      <c r="AZM815" s="47"/>
      <c r="AZN815" s="47"/>
      <c r="AZO815" s="47"/>
      <c r="AZP815" s="47"/>
      <c r="AZQ815" s="47"/>
      <c r="AZR815" s="47"/>
      <c r="AZS815" s="47"/>
      <c r="AZT815" s="47"/>
      <c r="AZU815" s="47"/>
      <c r="AZV815" s="47"/>
      <c r="AZW815" s="47"/>
      <c r="AZX815" s="47"/>
      <c r="AZY815" s="47"/>
      <c r="AZZ815" s="47"/>
      <c r="BAA815" s="47"/>
      <c r="BAB815" s="47"/>
      <c r="BAC815" s="47"/>
      <c r="BAD815" s="47"/>
      <c r="BAE815" s="47"/>
      <c r="BAF815" s="47"/>
      <c r="BAG815" s="47"/>
      <c r="BAH815" s="47"/>
      <c r="BAI815" s="47"/>
      <c r="BAJ815" s="47"/>
      <c r="BAK815" s="47"/>
      <c r="BAL815" s="47"/>
      <c r="BAM815" s="47"/>
      <c r="BAN815" s="47"/>
      <c r="BAO815" s="47"/>
      <c r="BAP815" s="47"/>
      <c r="BAQ815" s="47"/>
      <c r="BAR815" s="47"/>
      <c r="BAS815" s="47"/>
      <c r="BAT815" s="47"/>
      <c r="BAU815" s="47"/>
      <c r="BAV815" s="47"/>
      <c r="BAW815" s="47"/>
      <c r="BAX815" s="47"/>
      <c r="BAY815" s="47"/>
      <c r="BAZ815" s="47"/>
      <c r="BBA815" s="47"/>
      <c r="BBB815" s="47"/>
      <c r="BBC815" s="47"/>
      <c r="BBD815" s="47"/>
      <c r="BBE815" s="47"/>
      <c r="BBF815" s="47"/>
      <c r="BBG815" s="47"/>
      <c r="BBH815" s="47"/>
      <c r="BBI815" s="47"/>
      <c r="BBJ815" s="47"/>
      <c r="BBK815" s="47"/>
      <c r="BBL815" s="47"/>
      <c r="BBM815" s="47"/>
      <c r="BBN815" s="47"/>
      <c r="BBO815" s="47"/>
      <c r="BBP815" s="47"/>
      <c r="BBQ815" s="47"/>
      <c r="BBR815" s="47"/>
      <c r="BBS815" s="47"/>
      <c r="BBT815" s="47"/>
      <c r="BBU815" s="47"/>
      <c r="BBV815" s="47"/>
      <c r="BBW815" s="47"/>
      <c r="BBX815" s="47"/>
      <c r="BBY815" s="47"/>
      <c r="BBZ815" s="47"/>
      <c r="BCA815" s="47"/>
      <c r="BCB815" s="47"/>
      <c r="BCC815" s="47"/>
      <c r="BCD815" s="47"/>
      <c r="BCE815" s="47"/>
      <c r="BCF815" s="47"/>
      <c r="BCG815" s="47"/>
      <c r="BCH815" s="47"/>
      <c r="BCI815" s="47"/>
      <c r="BCJ815" s="47"/>
      <c r="BCK815" s="47"/>
      <c r="BCL815" s="47"/>
      <c r="BCM815" s="47"/>
      <c r="BCN815" s="47"/>
      <c r="BCO815" s="47"/>
      <c r="BCP815" s="47"/>
      <c r="BCQ815" s="47"/>
      <c r="BCR815" s="47"/>
      <c r="BCS815" s="47"/>
      <c r="BCT815" s="47"/>
      <c r="BCU815" s="47"/>
      <c r="BCV815" s="47"/>
      <c r="BCW815" s="47"/>
      <c r="BCX815" s="47"/>
      <c r="BCY815" s="47"/>
      <c r="BCZ815" s="47"/>
      <c r="BDA815" s="47"/>
      <c r="BDB815" s="47"/>
      <c r="BDC815" s="47"/>
      <c r="BDD815" s="47"/>
      <c r="BDE815" s="47"/>
      <c r="BDF815" s="47"/>
      <c r="BDG815" s="47"/>
      <c r="BDH815" s="47"/>
      <c r="BDI815" s="47"/>
      <c r="BDJ815" s="47"/>
      <c r="BDK815" s="47"/>
      <c r="BDL815" s="47"/>
      <c r="BDM815" s="47"/>
      <c r="BDN815" s="47"/>
      <c r="BDO815" s="47"/>
      <c r="BDP815" s="47"/>
      <c r="BDQ815" s="47"/>
      <c r="BDR815" s="47"/>
      <c r="BDS815" s="47"/>
      <c r="BDT815" s="47"/>
      <c r="BDU815" s="47"/>
      <c r="BDV815" s="47"/>
      <c r="BDW815" s="47"/>
      <c r="BDX815" s="47"/>
      <c r="BDY815" s="47"/>
      <c r="BDZ815" s="47"/>
      <c r="BEA815" s="47"/>
      <c r="BEB815" s="47"/>
      <c r="BEC815" s="47"/>
      <c r="BED815" s="47"/>
      <c r="BEE815" s="47"/>
      <c r="BEF815" s="47"/>
      <c r="BEG815" s="47"/>
      <c r="BEH815" s="47"/>
      <c r="BEI815" s="47"/>
      <c r="BEJ815" s="47"/>
      <c r="BEK815" s="47"/>
      <c r="BEL815" s="47"/>
      <c r="BEM815" s="47"/>
      <c r="BEN815" s="47"/>
      <c r="BEO815" s="47"/>
      <c r="BEP815" s="47"/>
      <c r="BEQ815" s="47"/>
      <c r="BER815" s="47"/>
      <c r="BES815" s="47"/>
      <c r="BET815" s="47"/>
      <c r="BEU815" s="47"/>
      <c r="BEV815" s="47"/>
      <c r="BEW815" s="47"/>
      <c r="BEX815" s="47"/>
      <c r="BEY815" s="47"/>
      <c r="BEZ815" s="47"/>
      <c r="BFA815" s="47"/>
      <c r="BFB815" s="47"/>
      <c r="BFC815" s="47"/>
      <c r="BFD815" s="47"/>
      <c r="BFE815" s="47"/>
      <c r="BFF815" s="47"/>
      <c r="BFG815" s="47"/>
      <c r="BFH815" s="47"/>
      <c r="BFI815" s="47"/>
      <c r="BFJ815" s="47"/>
      <c r="BFK815" s="47"/>
      <c r="BFL815" s="47"/>
      <c r="BFM815" s="47"/>
      <c r="BFN815" s="47"/>
      <c r="BFO815" s="47"/>
      <c r="BFP815" s="47"/>
      <c r="BFQ815" s="47"/>
      <c r="BFR815" s="47"/>
      <c r="BFS815" s="47"/>
      <c r="BFT815" s="47"/>
      <c r="BFU815" s="47"/>
      <c r="BFV815" s="47"/>
      <c r="BFW815" s="47"/>
      <c r="BFX815" s="47"/>
      <c r="BFY815" s="47"/>
      <c r="BFZ815" s="47"/>
      <c r="BGA815" s="47"/>
      <c r="BGB815" s="47"/>
      <c r="BGC815" s="47"/>
      <c r="BGD815" s="47"/>
      <c r="BGE815" s="47"/>
      <c r="BGF815" s="47"/>
      <c r="BGG815" s="47"/>
      <c r="BGH815" s="47"/>
      <c r="BGI815" s="47"/>
      <c r="BGJ815" s="47"/>
      <c r="BGK815" s="47"/>
      <c r="BGL815" s="47"/>
      <c r="BGM815" s="47"/>
      <c r="BGN815" s="47"/>
      <c r="BGO815" s="47"/>
      <c r="BGP815" s="47"/>
      <c r="BGQ815" s="47"/>
      <c r="BGR815" s="47"/>
      <c r="BGS815" s="47"/>
      <c r="BGT815" s="47"/>
      <c r="BGU815" s="47"/>
      <c r="BGV815" s="47"/>
      <c r="BGW815" s="47"/>
      <c r="BGX815" s="47"/>
      <c r="BGY815" s="47"/>
      <c r="BGZ815" s="47"/>
      <c r="BHA815" s="47"/>
      <c r="BHB815" s="47"/>
      <c r="BHC815" s="47"/>
      <c r="BHD815" s="47"/>
      <c r="BHE815" s="47"/>
      <c r="BHF815" s="47"/>
      <c r="BHG815" s="47"/>
      <c r="BHH815" s="47"/>
      <c r="BHI815" s="47"/>
      <c r="BHJ815" s="47"/>
      <c r="BHK815" s="47"/>
      <c r="BHL815" s="47"/>
      <c r="BHM815" s="47"/>
      <c r="BHN815" s="47"/>
      <c r="BHO815" s="47"/>
      <c r="BHP815" s="47"/>
      <c r="BHQ815" s="47"/>
      <c r="BHR815" s="47"/>
      <c r="BHS815" s="47"/>
      <c r="BHT815" s="47"/>
      <c r="BHU815" s="47"/>
      <c r="BHV815" s="47"/>
      <c r="BHW815" s="47"/>
      <c r="BHX815" s="47"/>
      <c r="BHY815" s="47"/>
      <c r="BHZ815" s="47"/>
      <c r="BIA815" s="47"/>
      <c r="BIB815" s="47"/>
      <c r="BIC815" s="47"/>
      <c r="BID815" s="47"/>
      <c r="BIE815" s="47"/>
      <c r="BIF815" s="47"/>
      <c r="BIG815" s="47"/>
      <c r="BIH815" s="47"/>
      <c r="BII815" s="47"/>
      <c r="BIJ815" s="47"/>
      <c r="BIK815" s="47"/>
      <c r="BIL815" s="47"/>
      <c r="BIM815" s="47"/>
      <c r="BIN815" s="47"/>
      <c r="BIO815" s="47"/>
      <c r="BIP815" s="47"/>
      <c r="BIQ815" s="47"/>
      <c r="BIR815" s="47"/>
      <c r="BIS815" s="47"/>
      <c r="BIT815" s="47"/>
      <c r="BIU815" s="47"/>
      <c r="BIV815" s="47"/>
      <c r="BIW815" s="47"/>
      <c r="BIX815" s="47"/>
      <c r="BIY815" s="47"/>
      <c r="BIZ815" s="47"/>
      <c r="BJA815" s="47"/>
      <c r="BJB815" s="47"/>
      <c r="BJC815" s="47"/>
      <c r="BJD815" s="47"/>
      <c r="BJE815" s="47"/>
      <c r="BJF815" s="47"/>
      <c r="BJG815" s="47"/>
      <c r="BJH815" s="47"/>
      <c r="BJI815" s="47"/>
      <c r="BJJ815" s="47"/>
      <c r="BJK815" s="47"/>
      <c r="BJL815" s="47"/>
      <c r="BJM815" s="47"/>
      <c r="BJN815" s="47"/>
      <c r="BJO815" s="47"/>
      <c r="BJP815" s="47"/>
      <c r="BJQ815" s="47"/>
      <c r="BJR815" s="47"/>
      <c r="BJS815" s="47"/>
      <c r="BJT815" s="47"/>
      <c r="BJU815" s="47"/>
      <c r="BJV815" s="47"/>
      <c r="BJW815" s="47"/>
      <c r="BJX815" s="47"/>
      <c r="BJY815" s="47"/>
      <c r="BJZ815" s="47"/>
      <c r="BKA815" s="47"/>
      <c r="BKB815" s="47"/>
      <c r="BKC815" s="47"/>
      <c r="BKD815" s="47"/>
      <c r="BKE815" s="47"/>
      <c r="BKF815" s="47"/>
      <c r="BKG815" s="47"/>
      <c r="BKH815" s="47"/>
      <c r="BKI815" s="47"/>
      <c r="BKJ815" s="47"/>
      <c r="BKK815" s="47"/>
      <c r="BKL815" s="47"/>
      <c r="BKM815" s="47"/>
      <c r="BKN815" s="47"/>
      <c r="BKO815" s="47"/>
      <c r="BKP815" s="47"/>
      <c r="BKQ815" s="47"/>
      <c r="BKR815" s="47"/>
      <c r="BKS815" s="47"/>
      <c r="BKT815" s="47"/>
      <c r="BKU815" s="47"/>
      <c r="BKV815" s="47"/>
      <c r="BKW815" s="47"/>
      <c r="BKX815" s="47"/>
      <c r="BKY815" s="47"/>
      <c r="BKZ815" s="47"/>
      <c r="BLA815" s="47"/>
      <c r="BLB815" s="47"/>
      <c r="BLC815" s="47"/>
      <c r="BLD815" s="47"/>
      <c r="BLE815" s="47"/>
      <c r="BLF815" s="47"/>
      <c r="BLG815" s="47"/>
      <c r="BLH815" s="47"/>
      <c r="BLI815" s="47"/>
      <c r="BLJ815" s="47"/>
      <c r="BLK815" s="47"/>
      <c r="BLL815" s="47"/>
      <c r="BLM815" s="47"/>
      <c r="BLN815" s="47"/>
      <c r="BLO815" s="47"/>
      <c r="BLP815" s="47"/>
      <c r="BLQ815" s="47"/>
      <c r="BLR815" s="47"/>
      <c r="BLS815" s="47"/>
      <c r="BLT815" s="47"/>
      <c r="BLU815" s="47"/>
      <c r="BLV815" s="47"/>
      <c r="BLW815" s="47"/>
      <c r="BLX815" s="47"/>
      <c r="BLY815" s="47"/>
      <c r="BLZ815" s="47"/>
      <c r="BMA815" s="47"/>
      <c r="BMB815" s="47"/>
      <c r="BMC815" s="47"/>
      <c r="BMD815" s="47"/>
      <c r="BME815" s="47"/>
      <c r="BMF815" s="47"/>
      <c r="BMG815" s="47"/>
      <c r="BMH815" s="47"/>
      <c r="BMI815" s="47"/>
      <c r="BMJ815" s="47"/>
      <c r="BMK815" s="47"/>
      <c r="BML815" s="47"/>
      <c r="BMM815" s="47"/>
      <c r="BMN815" s="47"/>
      <c r="BMO815" s="47"/>
      <c r="BMP815" s="47"/>
      <c r="BMQ815" s="47"/>
      <c r="BMR815" s="47"/>
      <c r="BMS815" s="47"/>
      <c r="BMT815" s="47"/>
      <c r="BMU815" s="47"/>
      <c r="BMV815" s="47"/>
      <c r="BMW815" s="47"/>
      <c r="BMX815" s="47"/>
      <c r="BMY815" s="47"/>
      <c r="BMZ815" s="47"/>
      <c r="BNA815" s="47"/>
      <c r="BNB815" s="47"/>
      <c r="BNC815" s="47"/>
      <c r="BND815" s="47"/>
      <c r="BNE815" s="47"/>
      <c r="BNF815" s="47"/>
      <c r="BNG815" s="47"/>
      <c r="BNH815" s="47"/>
      <c r="BNI815" s="47"/>
      <c r="BNJ815" s="47"/>
      <c r="BNK815" s="47"/>
      <c r="BNL815" s="47"/>
      <c r="BNM815" s="47"/>
      <c r="BNN815" s="47"/>
      <c r="BNO815" s="47"/>
      <c r="BNP815" s="47"/>
      <c r="BNQ815" s="47"/>
      <c r="BNR815" s="47"/>
      <c r="BNS815" s="47"/>
      <c r="BNT815" s="47"/>
      <c r="BNU815" s="47"/>
      <c r="BNV815" s="47"/>
      <c r="BNW815" s="47"/>
      <c r="BNX815" s="47"/>
      <c r="BNY815" s="47"/>
      <c r="BNZ815" s="47"/>
      <c r="BOA815" s="47"/>
      <c r="BOB815" s="47"/>
      <c r="BOC815" s="47"/>
      <c r="BOD815" s="47"/>
      <c r="BOE815" s="47"/>
      <c r="BOF815" s="47"/>
      <c r="BOG815" s="47"/>
      <c r="BOH815" s="47"/>
      <c r="BOI815" s="47"/>
      <c r="BOJ815" s="47"/>
      <c r="BOK815" s="47"/>
      <c r="BOL815" s="47"/>
      <c r="BOM815" s="47"/>
      <c r="BON815" s="47"/>
      <c r="BOO815" s="47"/>
      <c r="BOP815" s="47"/>
      <c r="BOQ815" s="47"/>
      <c r="BOR815" s="47"/>
      <c r="BOS815" s="47"/>
      <c r="BOT815" s="47"/>
      <c r="BOU815" s="47"/>
      <c r="BOV815" s="47"/>
      <c r="BOW815" s="47"/>
      <c r="BOX815" s="47"/>
      <c r="BOY815" s="47"/>
      <c r="BOZ815" s="47"/>
      <c r="BPA815" s="47"/>
      <c r="BPB815" s="47"/>
      <c r="BPC815" s="47"/>
      <c r="BPD815" s="47"/>
      <c r="BPE815" s="47"/>
      <c r="BPF815" s="47"/>
      <c r="BPG815" s="47"/>
      <c r="BPH815" s="47"/>
      <c r="BPI815" s="47"/>
      <c r="BPJ815" s="47"/>
      <c r="BPK815" s="47"/>
      <c r="BPL815" s="47"/>
      <c r="BPM815" s="47"/>
      <c r="BPN815" s="47"/>
      <c r="BPO815" s="47"/>
      <c r="BPP815" s="47"/>
      <c r="BPQ815" s="47"/>
      <c r="BPR815" s="47"/>
      <c r="BPS815" s="47"/>
      <c r="BPT815" s="47"/>
      <c r="BPU815" s="47"/>
      <c r="BPV815" s="47"/>
      <c r="BPW815" s="47"/>
      <c r="BPX815" s="47"/>
      <c r="BPY815" s="47"/>
      <c r="BPZ815" s="47"/>
      <c r="BQA815" s="47"/>
      <c r="BQB815" s="47"/>
      <c r="BQC815" s="47"/>
      <c r="BQD815" s="47"/>
      <c r="BQE815" s="47"/>
      <c r="BQF815" s="47"/>
      <c r="BQG815" s="47"/>
      <c r="BQH815" s="47"/>
      <c r="BQI815" s="47"/>
      <c r="BQJ815" s="47"/>
      <c r="BQK815" s="47"/>
      <c r="BQL815" s="47"/>
      <c r="BQM815" s="47"/>
      <c r="BQN815" s="47"/>
      <c r="BQO815" s="47"/>
      <c r="BQP815" s="47"/>
      <c r="BQQ815" s="47"/>
      <c r="BQR815" s="47"/>
      <c r="BQS815" s="47"/>
      <c r="BQT815" s="47"/>
      <c r="BQU815" s="47"/>
      <c r="BQV815" s="47"/>
      <c r="BQW815" s="47"/>
      <c r="BQX815" s="47"/>
      <c r="BQY815" s="47"/>
      <c r="BQZ815" s="47"/>
      <c r="BRA815" s="47"/>
      <c r="BRB815" s="47"/>
      <c r="BRC815" s="47"/>
      <c r="BRD815" s="47"/>
      <c r="BRE815" s="47"/>
      <c r="BRF815" s="47"/>
      <c r="BRG815" s="47"/>
      <c r="BRH815" s="47"/>
      <c r="BRI815" s="47"/>
      <c r="BRJ815" s="47"/>
      <c r="BRK815" s="47"/>
      <c r="BRL815" s="47"/>
      <c r="BRM815" s="47"/>
      <c r="BRN815" s="47"/>
      <c r="BRO815" s="47"/>
      <c r="BRP815" s="47"/>
      <c r="BRQ815" s="47"/>
      <c r="BRR815" s="47"/>
      <c r="BRS815" s="47"/>
      <c r="BRT815" s="47"/>
      <c r="BRU815" s="47"/>
      <c r="BRV815" s="47"/>
      <c r="BRW815" s="47"/>
      <c r="BRX815" s="47"/>
      <c r="BRY815" s="47"/>
      <c r="BRZ815" s="47"/>
      <c r="BSA815" s="47"/>
      <c r="BSB815" s="47"/>
      <c r="BSC815" s="47"/>
      <c r="BSD815" s="47"/>
      <c r="BSE815" s="47"/>
      <c r="BSF815" s="47"/>
      <c r="BSG815" s="47"/>
      <c r="BSH815" s="47"/>
      <c r="BSI815" s="47"/>
      <c r="BSJ815" s="47"/>
      <c r="BSK815" s="47"/>
      <c r="BSL815" s="47"/>
      <c r="BSM815" s="47"/>
      <c r="BSN815" s="47"/>
      <c r="BSO815" s="47"/>
      <c r="BSP815" s="47"/>
      <c r="BSQ815" s="47"/>
      <c r="BSR815" s="47"/>
      <c r="BSS815" s="47"/>
      <c r="BST815" s="47"/>
      <c r="BSU815" s="47"/>
      <c r="BSV815" s="47"/>
      <c r="BSW815" s="47"/>
      <c r="BSX815" s="47"/>
      <c r="BSY815" s="47"/>
      <c r="BSZ815" s="47"/>
      <c r="BTA815" s="47"/>
      <c r="BTB815" s="47"/>
      <c r="BTC815" s="47"/>
      <c r="BTD815" s="47"/>
      <c r="BTE815" s="47"/>
      <c r="BTF815" s="47"/>
      <c r="BTG815" s="47"/>
      <c r="BTH815" s="47"/>
      <c r="BTI815" s="47"/>
      <c r="BTJ815" s="47"/>
      <c r="BTK815" s="47"/>
      <c r="BTL815" s="47"/>
      <c r="BTM815" s="47"/>
      <c r="BTN815" s="47"/>
      <c r="BTO815" s="47"/>
      <c r="BTP815" s="47"/>
      <c r="BTQ815" s="47"/>
      <c r="BTR815" s="47"/>
      <c r="BTS815" s="47"/>
      <c r="BTT815" s="47"/>
      <c r="BTU815" s="47"/>
      <c r="BTV815" s="47"/>
      <c r="BTW815" s="47"/>
      <c r="BTX815" s="47"/>
      <c r="BTY815" s="47"/>
      <c r="BTZ815" s="47"/>
      <c r="BUA815" s="47"/>
      <c r="BUB815" s="47"/>
      <c r="BUC815" s="47"/>
      <c r="BUD815" s="47"/>
      <c r="BUE815" s="47"/>
      <c r="BUF815" s="47"/>
      <c r="BUG815" s="47"/>
      <c r="BUH815" s="47"/>
      <c r="BUI815" s="47"/>
      <c r="BUJ815" s="47"/>
      <c r="BUK815" s="47"/>
      <c r="BUL815" s="47"/>
      <c r="BUM815" s="47"/>
      <c r="BUN815" s="47"/>
      <c r="BUO815" s="47"/>
      <c r="BUP815" s="47"/>
      <c r="BUQ815" s="47"/>
      <c r="BUR815" s="47"/>
      <c r="BUS815" s="47"/>
      <c r="BUT815" s="47"/>
      <c r="BUU815" s="47"/>
      <c r="BUV815" s="47"/>
      <c r="BUW815" s="47"/>
      <c r="BUX815" s="47"/>
      <c r="BUY815" s="47"/>
      <c r="BUZ815" s="47"/>
      <c r="BVA815" s="47"/>
      <c r="BVB815" s="47"/>
      <c r="BVC815" s="47"/>
      <c r="BVD815" s="47"/>
      <c r="BVE815" s="47"/>
      <c r="BVF815" s="47"/>
      <c r="BVG815" s="47"/>
      <c r="BVH815" s="47"/>
      <c r="BVI815" s="47"/>
      <c r="BVJ815" s="47"/>
      <c r="BVK815" s="47"/>
      <c r="BVL815" s="47"/>
      <c r="BVM815" s="47"/>
      <c r="BVN815" s="47"/>
      <c r="BVO815" s="47"/>
      <c r="BVP815" s="47"/>
      <c r="BVQ815" s="47"/>
      <c r="BVR815" s="47"/>
      <c r="BVS815" s="47"/>
      <c r="BVT815" s="47"/>
      <c r="BVU815" s="47"/>
      <c r="BVV815" s="47"/>
      <c r="BVW815" s="47"/>
      <c r="BVX815" s="47"/>
      <c r="BVY815" s="47"/>
      <c r="BVZ815" s="47"/>
      <c r="BWA815" s="47"/>
      <c r="BWB815" s="47"/>
      <c r="BWC815" s="47"/>
      <c r="BWD815" s="47"/>
      <c r="BWE815" s="47"/>
      <c r="BWF815" s="47"/>
      <c r="BWG815" s="47"/>
      <c r="BWH815" s="47"/>
      <c r="BWI815" s="47"/>
      <c r="BWJ815" s="47"/>
      <c r="BWK815" s="47"/>
      <c r="BWL815" s="47"/>
      <c r="BWM815" s="47"/>
      <c r="BWN815" s="47"/>
      <c r="BWO815" s="47"/>
      <c r="BWP815" s="47"/>
      <c r="BWQ815" s="47"/>
      <c r="BWR815" s="47"/>
      <c r="BWS815" s="47"/>
      <c r="BWT815" s="47"/>
      <c r="BWU815" s="47"/>
      <c r="BWV815" s="47"/>
      <c r="BWW815" s="47"/>
      <c r="BWX815" s="47"/>
      <c r="BWY815" s="47"/>
      <c r="BWZ815" s="47"/>
      <c r="BXA815" s="47"/>
      <c r="BXB815" s="47"/>
      <c r="BXC815" s="47"/>
      <c r="BXD815" s="47"/>
      <c r="BXE815" s="47"/>
      <c r="BXF815" s="47"/>
      <c r="BXG815" s="47"/>
      <c r="BXH815" s="47"/>
      <c r="BXI815" s="47"/>
      <c r="BXJ815" s="47"/>
      <c r="BXK815" s="47"/>
      <c r="BXL815" s="47"/>
      <c r="BXM815" s="47"/>
      <c r="BXN815" s="47"/>
      <c r="BXO815" s="47"/>
      <c r="BXP815" s="47"/>
      <c r="BXQ815" s="47"/>
      <c r="BXR815" s="47"/>
      <c r="BXS815" s="47"/>
      <c r="BXT815" s="47"/>
      <c r="BXU815" s="47"/>
      <c r="BXV815" s="47"/>
      <c r="BXW815" s="47"/>
      <c r="BXX815" s="47"/>
      <c r="BXY815" s="47"/>
      <c r="BXZ815" s="47"/>
      <c r="BYA815" s="47"/>
      <c r="BYB815" s="47"/>
      <c r="BYC815" s="47"/>
      <c r="BYD815" s="47"/>
      <c r="BYE815" s="47"/>
      <c r="BYF815" s="47"/>
      <c r="BYG815" s="47"/>
      <c r="BYH815" s="47"/>
      <c r="BYI815" s="47"/>
      <c r="BYJ815" s="47"/>
      <c r="BYK815" s="47"/>
      <c r="BYL815" s="47"/>
      <c r="BYM815" s="47"/>
      <c r="BYN815" s="47"/>
      <c r="BYO815" s="47"/>
      <c r="BYP815" s="47"/>
      <c r="BYQ815" s="47"/>
      <c r="BYR815" s="47"/>
      <c r="BYS815" s="47"/>
      <c r="BYT815" s="47"/>
      <c r="BYU815" s="47"/>
      <c r="BYV815" s="47"/>
      <c r="BYW815" s="47"/>
      <c r="BYX815" s="47"/>
      <c r="BYY815" s="47"/>
      <c r="BYZ815" s="47"/>
      <c r="BZA815" s="47"/>
      <c r="BZB815" s="47"/>
      <c r="BZC815" s="47"/>
      <c r="BZD815" s="47"/>
      <c r="BZE815" s="47"/>
      <c r="BZF815" s="47"/>
      <c r="BZG815" s="47"/>
      <c r="BZH815" s="47"/>
      <c r="BZI815" s="47"/>
      <c r="BZJ815" s="47"/>
      <c r="BZK815" s="47"/>
      <c r="BZL815" s="47"/>
      <c r="BZM815" s="47"/>
      <c r="BZN815" s="47"/>
      <c r="BZO815" s="47"/>
      <c r="BZP815" s="47"/>
      <c r="BZQ815" s="47"/>
      <c r="BZR815" s="47"/>
      <c r="BZS815" s="47"/>
      <c r="BZT815" s="47"/>
      <c r="BZU815" s="47"/>
      <c r="BZV815" s="47"/>
      <c r="BZW815" s="47"/>
      <c r="BZX815" s="47"/>
      <c r="BZY815" s="47"/>
      <c r="BZZ815" s="47"/>
      <c r="CAA815" s="47"/>
      <c r="CAB815" s="47"/>
      <c r="CAC815" s="47"/>
      <c r="CAD815" s="47"/>
      <c r="CAE815" s="47"/>
      <c r="CAF815" s="47"/>
      <c r="CAG815" s="47"/>
      <c r="CAH815" s="47"/>
      <c r="CAI815" s="47"/>
      <c r="CAJ815" s="47"/>
      <c r="CAK815" s="47"/>
      <c r="CAL815" s="47"/>
      <c r="CAM815" s="47"/>
      <c r="CAN815" s="47"/>
      <c r="CAO815" s="47"/>
      <c r="CAP815" s="47"/>
      <c r="CAQ815" s="47"/>
      <c r="CAR815" s="47"/>
      <c r="CAS815" s="47"/>
      <c r="CAT815" s="47"/>
      <c r="CAU815" s="47"/>
      <c r="CAV815" s="47"/>
      <c r="CAW815" s="47"/>
      <c r="CAX815" s="47"/>
      <c r="CAY815" s="47"/>
      <c r="CAZ815" s="47"/>
      <c r="CBA815" s="47"/>
      <c r="CBB815" s="47"/>
      <c r="CBC815" s="47"/>
      <c r="CBD815" s="47"/>
      <c r="CBE815" s="47"/>
      <c r="CBF815" s="47"/>
      <c r="CBG815" s="47"/>
      <c r="CBH815" s="47"/>
      <c r="CBI815" s="47"/>
      <c r="CBJ815" s="47"/>
      <c r="CBK815" s="47"/>
      <c r="CBL815" s="47"/>
      <c r="CBM815" s="47"/>
      <c r="CBN815" s="47"/>
      <c r="CBO815" s="47"/>
      <c r="CBP815" s="47"/>
      <c r="CBQ815" s="47"/>
      <c r="CBR815" s="47"/>
      <c r="CBS815" s="47"/>
      <c r="CBT815" s="47"/>
      <c r="CBU815" s="47"/>
      <c r="CBV815" s="47"/>
      <c r="CBW815" s="47"/>
      <c r="CBX815" s="47"/>
      <c r="CBY815" s="47"/>
      <c r="CBZ815" s="47"/>
      <c r="CCA815" s="47"/>
      <c r="CCB815" s="47"/>
      <c r="CCC815" s="47"/>
      <c r="CCD815" s="47"/>
      <c r="CCE815" s="47"/>
      <c r="CCF815" s="47"/>
      <c r="CCG815" s="47"/>
      <c r="CCH815" s="47"/>
      <c r="CCI815" s="47"/>
      <c r="CCJ815" s="47"/>
      <c r="CCK815" s="47"/>
      <c r="CCL815" s="47"/>
      <c r="CCM815" s="47"/>
      <c r="CCN815" s="47"/>
      <c r="CCO815" s="47"/>
      <c r="CCP815" s="47"/>
      <c r="CCQ815" s="47"/>
      <c r="CCR815" s="47"/>
      <c r="CCS815" s="47"/>
      <c r="CCT815" s="47"/>
      <c r="CCU815" s="47"/>
      <c r="CCV815" s="47"/>
      <c r="CCW815" s="47"/>
      <c r="CCX815" s="47"/>
      <c r="CCY815" s="47"/>
      <c r="CCZ815" s="47"/>
      <c r="CDA815" s="47"/>
      <c r="CDB815" s="47"/>
      <c r="CDC815" s="47"/>
      <c r="CDD815" s="47"/>
      <c r="CDE815" s="47"/>
      <c r="CDF815" s="47"/>
      <c r="CDG815" s="47"/>
      <c r="CDH815" s="47"/>
      <c r="CDI815" s="47"/>
      <c r="CDJ815" s="47"/>
      <c r="CDK815" s="47"/>
      <c r="CDL815" s="47"/>
      <c r="CDM815" s="47"/>
      <c r="CDN815" s="47"/>
      <c r="CDO815" s="47"/>
      <c r="CDP815" s="47"/>
      <c r="CDQ815" s="47"/>
      <c r="CDR815" s="47"/>
      <c r="CDS815" s="47"/>
      <c r="CDT815" s="47"/>
      <c r="CDU815" s="47"/>
      <c r="CDV815" s="47"/>
      <c r="CDW815" s="47"/>
      <c r="CDX815" s="47"/>
      <c r="CDY815" s="47"/>
      <c r="CDZ815" s="47"/>
      <c r="CEA815" s="47"/>
      <c r="CEB815" s="47"/>
      <c r="CEC815" s="47"/>
      <c r="CED815" s="47"/>
      <c r="CEE815" s="47"/>
      <c r="CEF815" s="47"/>
      <c r="CEG815" s="47"/>
      <c r="CEH815" s="47"/>
      <c r="CEI815" s="47"/>
      <c r="CEJ815" s="47"/>
      <c r="CEK815" s="47"/>
      <c r="CEL815" s="47"/>
      <c r="CEM815" s="47"/>
      <c r="CEN815" s="47"/>
      <c r="CEO815" s="47"/>
      <c r="CEP815" s="47"/>
      <c r="CEQ815" s="47"/>
      <c r="CER815" s="47"/>
      <c r="CES815" s="47"/>
      <c r="CET815" s="47"/>
      <c r="CEU815" s="47"/>
      <c r="CEV815" s="47"/>
      <c r="CEW815" s="47"/>
      <c r="CEX815" s="47"/>
      <c r="CEY815" s="47"/>
      <c r="CEZ815" s="47"/>
      <c r="CFA815" s="47"/>
      <c r="CFB815" s="47"/>
      <c r="CFC815" s="47"/>
      <c r="CFD815" s="47"/>
      <c r="CFE815" s="47"/>
      <c r="CFF815" s="47"/>
      <c r="CFG815" s="47"/>
      <c r="CFH815" s="47"/>
      <c r="CFI815" s="47"/>
      <c r="CFJ815" s="47"/>
      <c r="CFK815" s="47"/>
      <c r="CFL815" s="47"/>
      <c r="CFM815" s="47"/>
      <c r="CFN815" s="47"/>
      <c r="CFO815" s="47"/>
      <c r="CFP815" s="47"/>
      <c r="CFQ815" s="47"/>
      <c r="CFR815" s="47"/>
      <c r="CFS815" s="47"/>
      <c r="CFT815" s="47"/>
      <c r="CFU815" s="47"/>
      <c r="CFV815" s="47"/>
      <c r="CFW815" s="47"/>
      <c r="CFX815" s="47"/>
      <c r="CFY815" s="47"/>
      <c r="CFZ815" s="47"/>
      <c r="CGA815" s="47"/>
      <c r="CGB815" s="47"/>
      <c r="CGC815" s="47"/>
      <c r="CGD815" s="47"/>
      <c r="CGE815" s="47"/>
      <c r="CGF815" s="47"/>
      <c r="CGG815" s="47"/>
      <c r="CGH815" s="47"/>
      <c r="CGI815" s="47"/>
      <c r="CGJ815" s="47"/>
      <c r="CGK815" s="47"/>
      <c r="CGL815" s="47"/>
      <c r="CGM815" s="47"/>
      <c r="CGN815" s="47"/>
      <c r="CGO815" s="47"/>
      <c r="CGP815" s="47"/>
      <c r="CGQ815" s="47"/>
      <c r="CGR815" s="47"/>
      <c r="CGS815" s="47"/>
      <c r="CGT815" s="47"/>
      <c r="CGU815" s="47"/>
      <c r="CGV815" s="47"/>
      <c r="CGW815" s="47"/>
      <c r="CGX815" s="47"/>
      <c r="CGY815" s="47"/>
      <c r="CGZ815" s="47"/>
      <c r="CHA815" s="47"/>
      <c r="CHB815" s="47"/>
      <c r="CHC815" s="47"/>
      <c r="CHD815" s="47"/>
      <c r="CHE815" s="47"/>
      <c r="CHF815" s="47"/>
      <c r="CHG815" s="47"/>
      <c r="CHH815" s="47"/>
      <c r="CHI815" s="47"/>
      <c r="CHJ815" s="47"/>
      <c r="CHK815" s="47"/>
      <c r="CHL815" s="47"/>
      <c r="CHM815" s="47"/>
      <c r="CHN815" s="47"/>
      <c r="CHO815" s="47"/>
      <c r="CHP815" s="47"/>
      <c r="CHQ815" s="47"/>
      <c r="CHR815" s="47"/>
      <c r="CHS815" s="47"/>
      <c r="CHT815" s="47"/>
      <c r="CHU815" s="47"/>
      <c r="CHV815" s="47"/>
      <c r="CHW815" s="47"/>
      <c r="CHX815" s="47"/>
      <c r="CHY815" s="47"/>
      <c r="CHZ815" s="47"/>
      <c r="CIA815" s="47"/>
      <c r="CIB815" s="47"/>
      <c r="CIC815" s="47"/>
      <c r="CID815" s="47"/>
      <c r="CIE815" s="47"/>
      <c r="CIF815" s="47"/>
      <c r="CIG815" s="47"/>
      <c r="CIH815" s="47"/>
      <c r="CII815" s="47"/>
      <c r="CIJ815" s="47"/>
      <c r="CIK815" s="47"/>
      <c r="CIL815" s="47"/>
      <c r="CIM815" s="47"/>
      <c r="CIN815" s="47"/>
      <c r="CIO815" s="47"/>
      <c r="CIP815" s="47"/>
      <c r="CIQ815" s="47"/>
      <c r="CIR815" s="47"/>
      <c r="CIS815" s="47"/>
      <c r="CIT815" s="47"/>
      <c r="CIU815" s="47"/>
      <c r="CIV815" s="47"/>
      <c r="CIW815" s="47"/>
      <c r="CIX815" s="47"/>
      <c r="CIY815" s="47"/>
      <c r="CIZ815" s="47"/>
      <c r="CJA815" s="47"/>
      <c r="CJB815" s="47"/>
      <c r="CJC815" s="47"/>
      <c r="CJD815" s="47"/>
      <c r="CJE815" s="47"/>
      <c r="CJF815" s="47"/>
      <c r="CJG815" s="47"/>
      <c r="CJH815" s="47"/>
      <c r="CJI815" s="47"/>
      <c r="CJJ815" s="47"/>
      <c r="CJK815" s="47"/>
      <c r="CJL815" s="47"/>
      <c r="CJM815" s="47"/>
      <c r="CJN815" s="47"/>
      <c r="CJO815" s="47"/>
      <c r="CJP815" s="47"/>
      <c r="CJQ815" s="47"/>
      <c r="CJR815" s="47"/>
      <c r="CJS815" s="47"/>
      <c r="CJT815" s="47"/>
      <c r="CJU815" s="47"/>
      <c r="CJV815" s="47"/>
      <c r="CJW815" s="47"/>
      <c r="CJX815" s="47"/>
      <c r="CJY815" s="47"/>
      <c r="CJZ815" s="47"/>
      <c r="CKA815" s="47"/>
      <c r="CKB815" s="47"/>
      <c r="CKC815" s="47"/>
      <c r="CKD815" s="47"/>
      <c r="CKE815" s="47"/>
      <c r="CKF815" s="47"/>
      <c r="CKG815" s="47"/>
      <c r="CKH815" s="47"/>
      <c r="CKI815" s="47"/>
      <c r="CKJ815" s="47"/>
      <c r="CKK815" s="47"/>
      <c r="CKL815" s="47"/>
      <c r="CKM815" s="47"/>
      <c r="CKN815" s="47"/>
      <c r="CKO815" s="47"/>
      <c r="CKP815" s="47"/>
      <c r="CKQ815" s="47"/>
      <c r="CKR815" s="47"/>
      <c r="CKS815" s="47"/>
      <c r="CKT815" s="47"/>
      <c r="CKU815" s="47"/>
      <c r="CKV815" s="47"/>
      <c r="CKW815" s="47"/>
      <c r="CKX815" s="47"/>
      <c r="CKY815" s="47"/>
      <c r="CKZ815" s="47"/>
      <c r="CLA815" s="47"/>
      <c r="CLB815" s="47"/>
      <c r="CLC815" s="47"/>
      <c r="CLD815" s="47"/>
      <c r="CLE815" s="47"/>
      <c r="CLF815" s="47"/>
      <c r="CLG815" s="47"/>
      <c r="CLH815" s="47"/>
      <c r="CLI815" s="47"/>
      <c r="CLJ815" s="47"/>
      <c r="CLK815" s="47"/>
      <c r="CLL815" s="47"/>
      <c r="CLM815" s="47"/>
      <c r="CLN815" s="47"/>
      <c r="CLO815" s="47"/>
      <c r="CLP815" s="47"/>
      <c r="CLQ815" s="47"/>
      <c r="CLR815" s="47"/>
      <c r="CLS815" s="47"/>
      <c r="CLT815" s="47"/>
      <c r="CLU815" s="47"/>
      <c r="CLV815" s="47"/>
      <c r="CLW815" s="47"/>
      <c r="CLX815" s="47"/>
      <c r="CLY815" s="47"/>
      <c r="CLZ815" s="47"/>
      <c r="CMA815" s="47"/>
      <c r="CMB815" s="47"/>
      <c r="CMC815" s="47"/>
      <c r="CMD815" s="47"/>
      <c r="CME815" s="47"/>
      <c r="CMF815" s="47"/>
      <c r="CMG815" s="47"/>
      <c r="CMH815" s="47"/>
      <c r="CMI815" s="47"/>
      <c r="CMJ815" s="47"/>
      <c r="CMK815" s="47"/>
      <c r="CML815" s="47"/>
      <c r="CMM815" s="47"/>
      <c r="CMN815" s="47"/>
      <c r="CMO815" s="47"/>
      <c r="CMP815" s="47"/>
      <c r="CMQ815" s="47"/>
      <c r="CMR815" s="47"/>
      <c r="CMS815" s="47"/>
      <c r="CMT815" s="47"/>
      <c r="CMU815" s="47"/>
      <c r="CMV815" s="47"/>
      <c r="CMW815" s="47"/>
      <c r="CMX815" s="47"/>
      <c r="CMY815" s="47"/>
      <c r="CMZ815" s="47"/>
      <c r="CNA815" s="47"/>
      <c r="CNB815" s="47"/>
      <c r="CNC815" s="47"/>
      <c r="CND815" s="47"/>
      <c r="CNE815" s="47"/>
      <c r="CNF815" s="47"/>
      <c r="CNG815" s="47"/>
      <c r="CNH815" s="47"/>
      <c r="CNI815" s="47"/>
      <c r="CNJ815" s="47"/>
      <c r="CNK815" s="47"/>
      <c r="CNL815" s="47"/>
      <c r="CNM815" s="47"/>
      <c r="CNN815" s="47"/>
      <c r="CNO815" s="47"/>
      <c r="CNP815" s="47"/>
      <c r="CNQ815" s="47"/>
      <c r="CNR815" s="47"/>
      <c r="CNS815" s="47"/>
      <c r="CNT815" s="47"/>
      <c r="CNU815" s="47"/>
      <c r="CNV815" s="47"/>
      <c r="CNW815" s="47"/>
      <c r="CNX815" s="47"/>
      <c r="CNY815" s="47"/>
      <c r="CNZ815" s="47"/>
      <c r="COA815" s="47"/>
      <c r="COB815" s="47"/>
      <c r="COC815" s="47"/>
      <c r="COD815" s="47"/>
      <c r="COE815" s="47"/>
      <c r="COF815" s="47"/>
      <c r="COG815" s="47"/>
      <c r="COH815" s="47"/>
      <c r="COI815" s="47"/>
      <c r="COJ815" s="47"/>
      <c r="COK815" s="47"/>
      <c r="COL815" s="47"/>
      <c r="COM815" s="47"/>
      <c r="CON815" s="47"/>
      <c r="COO815" s="47"/>
      <c r="COP815" s="47"/>
      <c r="COQ815" s="47"/>
      <c r="COR815" s="47"/>
      <c r="COS815" s="47"/>
      <c r="COT815" s="47"/>
      <c r="COU815" s="47"/>
      <c r="COV815" s="47"/>
      <c r="COW815" s="47"/>
      <c r="COX815" s="47"/>
      <c r="COY815" s="47"/>
      <c r="COZ815" s="47"/>
      <c r="CPA815" s="47"/>
      <c r="CPB815" s="47"/>
      <c r="CPC815" s="47"/>
      <c r="CPD815" s="47"/>
      <c r="CPE815" s="47"/>
      <c r="CPF815" s="47"/>
      <c r="CPG815" s="47"/>
      <c r="CPH815" s="47"/>
      <c r="CPI815" s="47"/>
      <c r="CPJ815" s="47"/>
      <c r="CPK815" s="47"/>
      <c r="CPL815" s="47"/>
      <c r="CPM815" s="47"/>
      <c r="CPN815" s="47"/>
      <c r="CPO815" s="47"/>
      <c r="CPP815" s="47"/>
      <c r="CPQ815" s="47"/>
      <c r="CPR815" s="47"/>
      <c r="CPS815" s="47"/>
      <c r="CPT815" s="47"/>
      <c r="CPU815" s="47"/>
      <c r="CPV815" s="47"/>
      <c r="CPW815" s="47"/>
      <c r="CPX815" s="47"/>
      <c r="CPY815" s="47"/>
      <c r="CPZ815" s="47"/>
      <c r="CQA815" s="47"/>
      <c r="CQB815" s="47"/>
      <c r="CQC815" s="47"/>
      <c r="CQD815" s="47"/>
      <c r="CQE815" s="47"/>
      <c r="CQF815" s="47"/>
      <c r="CQG815" s="47"/>
      <c r="CQH815" s="47"/>
      <c r="CQI815" s="47"/>
      <c r="CQJ815" s="47"/>
      <c r="CQK815" s="47"/>
      <c r="CQL815" s="47"/>
      <c r="CQM815" s="47"/>
      <c r="CQN815" s="47"/>
      <c r="CQO815" s="47"/>
      <c r="CQP815" s="47"/>
      <c r="CQQ815" s="47"/>
      <c r="CQR815" s="47"/>
      <c r="CQS815" s="47"/>
      <c r="CQT815" s="47"/>
      <c r="CQU815" s="47"/>
      <c r="CQV815" s="47"/>
      <c r="CQW815" s="47"/>
      <c r="CQX815" s="47"/>
      <c r="CQY815" s="47"/>
      <c r="CQZ815" s="47"/>
      <c r="CRA815" s="47"/>
      <c r="CRB815" s="47"/>
      <c r="CRC815" s="47"/>
      <c r="CRD815" s="47"/>
      <c r="CRE815" s="47"/>
      <c r="CRF815" s="47"/>
      <c r="CRG815" s="47"/>
      <c r="CRH815" s="47"/>
      <c r="CRI815" s="47"/>
      <c r="CRJ815" s="47"/>
      <c r="CRK815" s="47"/>
      <c r="CRL815" s="47"/>
      <c r="CRM815" s="47"/>
      <c r="CRN815" s="47"/>
      <c r="CRO815" s="47"/>
      <c r="CRP815" s="47"/>
      <c r="CRQ815" s="47"/>
      <c r="CRR815" s="47"/>
      <c r="CRS815" s="47"/>
      <c r="CRT815" s="47"/>
      <c r="CRU815" s="47"/>
      <c r="CRV815" s="47"/>
      <c r="CRW815" s="47"/>
      <c r="CRX815" s="47"/>
      <c r="CRY815" s="47"/>
      <c r="CRZ815" s="47"/>
      <c r="CSA815" s="47"/>
      <c r="CSB815" s="47"/>
      <c r="CSC815" s="47"/>
      <c r="CSD815" s="47"/>
      <c r="CSE815" s="47"/>
      <c r="CSF815" s="47"/>
      <c r="CSG815" s="47"/>
      <c r="CSH815" s="47"/>
      <c r="CSI815" s="47"/>
      <c r="CSJ815" s="47"/>
      <c r="CSK815" s="47"/>
      <c r="CSL815" s="47"/>
      <c r="CSM815" s="47"/>
      <c r="CSN815" s="47"/>
      <c r="CSO815" s="47"/>
      <c r="CSP815" s="47"/>
      <c r="CSQ815" s="47"/>
      <c r="CSR815" s="47"/>
      <c r="CSS815" s="47"/>
      <c r="CST815" s="47"/>
      <c r="CSU815" s="47"/>
      <c r="CSV815" s="47"/>
      <c r="CSW815" s="47"/>
      <c r="CSX815" s="47"/>
      <c r="CSY815" s="47"/>
      <c r="CSZ815" s="47"/>
      <c r="CTA815" s="47"/>
      <c r="CTB815" s="47"/>
      <c r="CTC815" s="47"/>
      <c r="CTD815" s="47"/>
      <c r="CTE815" s="47"/>
      <c r="CTF815" s="47"/>
      <c r="CTG815" s="47"/>
      <c r="CTH815" s="47"/>
      <c r="CTI815" s="47"/>
      <c r="CTJ815" s="47"/>
      <c r="CTK815" s="47"/>
      <c r="CTL815" s="47"/>
      <c r="CTM815" s="47"/>
      <c r="CTN815" s="47"/>
      <c r="CTO815" s="47"/>
      <c r="CTP815" s="47"/>
      <c r="CTQ815" s="47"/>
      <c r="CTR815" s="47"/>
      <c r="CTS815" s="47"/>
      <c r="CTT815" s="47"/>
      <c r="CTU815" s="47"/>
      <c r="CTV815" s="47"/>
      <c r="CTW815" s="47"/>
      <c r="CTX815" s="47"/>
      <c r="CTY815" s="47"/>
      <c r="CTZ815" s="47"/>
      <c r="CUA815" s="47"/>
      <c r="CUB815" s="47"/>
      <c r="CUC815" s="47"/>
      <c r="CUD815" s="47"/>
      <c r="CUE815" s="47"/>
      <c r="CUF815" s="47"/>
      <c r="CUG815" s="47"/>
      <c r="CUH815" s="47"/>
      <c r="CUI815" s="47"/>
      <c r="CUJ815" s="47"/>
      <c r="CUK815" s="47"/>
      <c r="CUL815" s="47"/>
      <c r="CUM815" s="47"/>
      <c r="CUN815" s="47"/>
      <c r="CUO815" s="47"/>
      <c r="CUP815" s="47"/>
      <c r="CUQ815" s="47"/>
      <c r="CUR815" s="47"/>
      <c r="CUS815" s="47"/>
      <c r="CUT815" s="47"/>
      <c r="CUU815" s="47"/>
      <c r="CUV815" s="47"/>
      <c r="CUW815" s="47"/>
      <c r="CUX815" s="47"/>
      <c r="CUY815" s="47"/>
      <c r="CUZ815" s="47"/>
      <c r="CVA815" s="47"/>
      <c r="CVB815" s="47"/>
      <c r="CVC815" s="47"/>
      <c r="CVD815" s="47"/>
      <c r="CVE815" s="47"/>
      <c r="CVF815" s="47"/>
      <c r="CVG815" s="47"/>
      <c r="CVH815" s="47"/>
      <c r="CVI815" s="47"/>
      <c r="CVJ815" s="47"/>
      <c r="CVK815" s="47"/>
      <c r="CVL815" s="47"/>
      <c r="CVM815" s="47"/>
      <c r="CVN815" s="47"/>
      <c r="CVO815" s="47"/>
      <c r="CVP815" s="47"/>
      <c r="CVQ815" s="47"/>
      <c r="CVR815" s="47"/>
      <c r="CVS815" s="47"/>
      <c r="CVT815" s="47"/>
      <c r="CVU815" s="47"/>
      <c r="CVV815" s="47"/>
      <c r="CVW815" s="47"/>
      <c r="CVX815" s="47"/>
      <c r="CVY815" s="47"/>
      <c r="CVZ815" s="47"/>
      <c r="CWA815" s="47"/>
      <c r="CWB815" s="47"/>
      <c r="CWC815" s="47"/>
      <c r="CWD815" s="47"/>
      <c r="CWE815" s="47"/>
      <c r="CWF815" s="47"/>
      <c r="CWG815" s="47"/>
      <c r="CWH815" s="47"/>
      <c r="CWI815" s="47"/>
      <c r="CWJ815" s="47"/>
      <c r="CWK815" s="47"/>
      <c r="CWL815" s="47"/>
      <c r="CWM815" s="47"/>
      <c r="CWN815" s="47"/>
      <c r="CWO815" s="47"/>
      <c r="CWP815" s="47"/>
      <c r="CWQ815" s="47"/>
      <c r="CWR815" s="47"/>
      <c r="CWS815" s="47"/>
      <c r="CWT815" s="47"/>
      <c r="CWU815" s="47"/>
      <c r="CWV815" s="47"/>
      <c r="CWW815" s="47"/>
      <c r="CWX815" s="47"/>
      <c r="CWY815" s="47"/>
      <c r="CWZ815" s="47"/>
      <c r="CXA815" s="47"/>
      <c r="CXB815" s="47"/>
      <c r="CXC815" s="47"/>
      <c r="CXD815" s="47"/>
      <c r="CXE815" s="47"/>
      <c r="CXF815" s="47"/>
      <c r="CXG815" s="47"/>
      <c r="CXH815" s="47"/>
      <c r="CXI815" s="47"/>
      <c r="CXJ815" s="47"/>
      <c r="CXK815" s="47"/>
      <c r="CXL815" s="47"/>
      <c r="CXM815" s="47"/>
      <c r="CXN815" s="47"/>
      <c r="CXO815" s="47"/>
      <c r="CXP815" s="47"/>
      <c r="CXQ815" s="47"/>
      <c r="CXR815" s="47"/>
      <c r="CXS815" s="47"/>
      <c r="CXT815" s="47"/>
      <c r="CXU815" s="47"/>
      <c r="CXV815" s="47"/>
      <c r="CXW815" s="47"/>
      <c r="CXX815" s="47"/>
      <c r="CXY815" s="47"/>
      <c r="CXZ815" s="47"/>
      <c r="CYA815" s="47"/>
      <c r="CYB815" s="47"/>
      <c r="CYC815" s="47"/>
      <c r="CYD815" s="47"/>
      <c r="CYE815" s="47"/>
      <c r="CYF815" s="47"/>
      <c r="CYG815" s="47"/>
      <c r="CYH815" s="47"/>
      <c r="CYI815" s="47"/>
      <c r="CYJ815" s="47"/>
      <c r="CYK815" s="47"/>
      <c r="CYL815" s="47"/>
      <c r="CYM815" s="47"/>
      <c r="CYN815" s="47"/>
      <c r="CYO815" s="47"/>
      <c r="CYP815" s="47"/>
      <c r="CYQ815" s="47"/>
      <c r="CYR815" s="47"/>
      <c r="CYS815" s="47"/>
      <c r="CYT815" s="47"/>
      <c r="CYU815" s="47"/>
      <c r="CYV815" s="47"/>
      <c r="CYW815" s="47"/>
      <c r="CYX815" s="47"/>
      <c r="CYY815" s="47"/>
      <c r="CYZ815" s="47"/>
      <c r="CZA815" s="47"/>
      <c r="CZB815" s="47"/>
      <c r="CZC815" s="47"/>
      <c r="CZD815" s="47"/>
      <c r="CZE815" s="47"/>
      <c r="CZF815" s="47"/>
      <c r="CZG815" s="47"/>
      <c r="CZH815" s="47"/>
      <c r="CZI815" s="47"/>
      <c r="CZJ815" s="47"/>
      <c r="CZK815" s="47"/>
      <c r="CZL815" s="47"/>
      <c r="CZM815" s="47"/>
      <c r="CZN815" s="47"/>
      <c r="CZO815" s="47"/>
      <c r="CZP815" s="47"/>
      <c r="CZQ815" s="47"/>
      <c r="CZR815" s="47"/>
      <c r="CZS815" s="47"/>
      <c r="CZT815" s="47"/>
      <c r="CZU815" s="47"/>
      <c r="CZV815" s="47"/>
      <c r="CZW815" s="47"/>
      <c r="CZX815" s="47"/>
      <c r="CZY815" s="47"/>
      <c r="CZZ815" s="47"/>
      <c r="DAA815" s="47"/>
      <c r="DAB815" s="47"/>
      <c r="DAC815" s="47"/>
      <c r="DAD815" s="47"/>
      <c r="DAE815" s="47"/>
      <c r="DAF815" s="47"/>
      <c r="DAG815" s="47"/>
      <c r="DAH815" s="47"/>
      <c r="DAI815" s="47"/>
      <c r="DAJ815" s="47"/>
      <c r="DAK815" s="47"/>
      <c r="DAL815" s="47"/>
      <c r="DAM815" s="47"/>
      <c r="DAN815" s="47"/>
      <c r="DAO815" s="47"/>
      <c r="DAP815" s="47"/>
      <c r="DAQ815" s="47"/>
      <c r="DAR815" s="47"/>
      <c r="DAS815" s="47"/>
      <c r="DAT815" s="47"/>
      <c r="DAU815" s="47"/>
      <c r="DAV815" s="47"/>
      <c r="DAW815" s="47"/>
      <c r="DAX815" s="47"/>
      <c r="DAY815" s="47"/>
      <c r="DAZ815" s="47"/>
      <c r="DBA815" s="47"/>
      <c r="DBB815" s="47"/>
      <c r="DBC815" s="47"/>
      <c r="DBD815" s="47"/>
      <c r="DBE815" s="47"/>
      <c r="DBF815" s="47"/>
      <c r="DBG815" s="47"/>
      <c r="DBH815" s="47"/>
      <c r="DBI815" s="47"/>
      <c r="DBJ815" s="47"/>
      <c r="DBK815" s="47"/>
      <c r="DBL815" s="47"/>
      <c r="DBM815" s="47"/>
      <c r="DBN815" s="47"/>
      <c r="DBO815" s="47"/>
      <c r="DBP815" s="47"/>
      <c r="DBQ815" s="47"/>
      <c r="DBR815" s="47"/>
      <c r="DBS815" s="47"/>
      <c r="DBT815" s="47"/>
      <c r="DBU815" s="47"/>
      <c r="DBV815" s="47"/>
      <c r="DBW815" s="47"/>
      <c r="DBX815" s="47"/>
      <c r="DBY815" s="47"/>
      <c r="DBZ815" s="47"/>
      <c r="DCA815" s="47"/>
      <c r="DCB815" s="47"/>
      <c r="DCC815" s="47"/>
      <c r="DCD815" s="47"/>
      <c r="DCE815" s="47"/>
      <c r="DCF815" s="47"/>
      <c r="DCG815" s="47"/>
      <c r="DCH815" s="47"/>
      <c r="DCI815" s="47"/>
      <c r="DCJ815" s="47"/>
      <c r="DCK815" s="47"/>
      <c r="DCL815" s="47"/>
      <c r="DCM815" s="47"/>
      <c r="DCN815" s="47"/>
      <c r="DCO815" s="47"/>
      <c r="DCP815" s="47"/>
      <c r="DCQ815" s="47"/>
      <c r="DCR815" s="47"/>
      <c r="DCS815" s="47"/>
      <c r="DCT815" s="47"/>
      <c r="DCU815" s="47"/>
      <c r="DCV815" s="47"/>
      <c r="DCW815" s="47"/>
      <c r="DCX815" s="47"/>
      <c r="DCY815" s="47"/>
      <c r="DCZ815" s="47"/>
      <c r="DDA815" s="47"/>
      <c r="DDB815" s="47"/>
      <c r="DDC815" s="47"/>
      <c r="DDD815" s="47"/>
      <c r="DDE815" s="47"/>
      <c r="DDF815" s="47"/>
      <c r="DDG815" s="47"/>
      <c r="DDH815" s="47"/>
      <c r="DDI815" s="47"/>
      <c r="DDJ815" s="47"/>
      <c r="DDK815" s="47"/>
      <c r="DDL815" s="47"/>
      <c r="DDM815" s="47"/>
      <c r="DDN815" s="47"/>
      <c r="DDO815" s="47"/>
      <c r="DDP815" s="47"/>
      <c r="DDQ815" s="47"/>
      <c r="DDR815" s="47"/>
      <c r="DDS815" s="47"/>
      <c r="DDT815" s="47"/>
      <c r="DDU815" s="47"/>
      <c r="DDV815" s="47"/>
      <c r="DDW815" s="47"/>
      <c r="DDX815" s="47"/>
      <c r="DDY815" s="47"/>
      <c r="DDZ815" s="47"/>
      <c r="DEA815" s="47"/>
      <c r="DEB815" s="47"/>
      <c r="DEC815" s="47"/>
      <c r="DED815" s="47"/>
      <c r="DEE815" s="47"/>
      <c r="DEF815" s="47"/>
      <c r="DEG815" s="47"/>
      <c r="DEH815" s="47"/>
      <c r="DEI815" s="47"/>
      <c r="DEJ815" s="47"/>
      <c r="DEK815" s="47"/>
      <c r="DEL815" s="47"/>
      <c r="DEM815" s="47"/>
      <c r="DEN815" s="47"/>
      <c r="DEO815" s="47"/>
      <c r="DEP815" s="47"/>
      <c r="DEQ815" s="47"/>
      <c r="DER815" s="47"/>
      <c r="DES815" s="47"/>
      <c r="DET815" s="47"/>
      <c r="DEU815" s="47"/>
      <c r="DEV815" s="47"/>
      <c r="DEW815" s="47"/>
      <c r="DEX815" s="47"/>
      <c r="DEY815" s="47"/>
      <c r="DEZ815" s="47"/>
      <c r="DFA815" s="47"/>
      <c r="DFB815" s="47"/>
      <c r="DFC815" s="47"/>
      <c r="DFD815" s="47"/>
      <c r="DFE815" s="47"/>
      <c r="DFF815" s="47"/>
      <c r="DFG815" s="47"/>
      <c r="DFH815" s="47"/>
      <c r="DFI815" s="47"/>
      <c r="DFJ815" s="47"/>
      <c r="DFK815" s="47"/>
      <c r="DFL815" s="47"/>
      <c r="DFM815" s="47"/>
      <c r="DFN815" s="47"/>
      <c r="DFO815" s="47"/>
      <c r="DFP815" s="47"/>
      <c r="DFQ815" s="47"/>
      <c r="DFR815" s="47"/>
      <c r="DFS815" s="47"/>
      <c r="DFT815" s="47"/>
      <c r="DFU815" s="47"/>
      <c r="DFV815" s="47"/>
      <c r="DFW815" s="47"/>
      <c r="DFX815" s="47"/>
      <c r="DFY815" s="47"/>
      <c r="DFZ815" s="47"/>
      <c r="DGA815" s="47"/>
      <c r="DGB815" s="47"/>
      <c r="DGC815" s="47"/>
      <c r="DGD815" s="47"/>
      <c r="DGE815" s="47"/>
      <c r="DGF815" s="47"/>
      <c r="DGG815" s="47"/>
      <c r="DGH815" s="47"/>
      <c r="DGI815" s="47"/>
      <c r="DGJ815" s="47"/>
      <c r="DGK815" s="47"/>
      <c r="DGL815" s="47"/>
      <c r="DGM815" s="47"/>
      <c r="DGN815" s="47"/>
      <c r="DGO815" s="47"/>
      <c r="DGP815" s="47"/>
      <c r="DGQ815" s="47"/>
      <c r="DGR815" s="47"/>
      <c r="DGS815" s="47"/>
      <c r="DGT815" s="47"/>
      <c r="DGU815" s="47"/>
      <c r="DGV815" s="47"/>
      <c r="DGW815" s="47"/>
      <c r="DGX815" s="47"/>
      <c r="DGY815" s="47"/>
      <c r="DGZ815" s="47"/>
      <c r="DHA815" s="47"/>
      <c r="DHB815" s="47"/>
      <c r="DHC815" s="47"/>
      <c r="DHD815" s="47"/>
      <c r="DHE815" s="47"/>
      <c r="DHF815" s="47"/>
      <c r="DHG815" s="47"/>
      <c r="DHH815" s="47"/>
      <c r="DHI815" s="47"/>
      <c r="DHJ815" s="47"/>
      <c r="DHK815" s="47"/>
      <c r="DHL815" s="47"/>
      <c r="DHM815" s="47"/>
      <c r="DHN815" s="47"/>
      <c r="DHO815" s="47"/>
      <c r="DHP815" s="47"/>
      <c r="DHQ815" s="47"/>
      <c r="DHR815" s="47"/>
      <c r="DHS815" s="47"/>
      <c r="DHT815" s="47"/>
      <c r="DHU815" s="47"/>
      <c r="DHV815" s="47"/>
      <c r="DHW815" s="47"/>
      <c r="DHX815" s="47"/>
      <c r="DHY815" s="47"/>
      <c r="DHZ815" s="47"/>
      <c r="DIA815" s="47"/>
      <c r="DIB815" s="47"/>
      <c r="DIC815" s="47"/>
      <c r="DID815" s="47"/>
      <c r="DIE815" s="47"/>
      <c r="DIF815" s="47"/>
      <c r="DIG815" s="47"/>
      <c r="DIH815" s="47"/>
      <c r="DII815" s="47"/>
      <c r="DIJ815" s="47"/>
      <c r="DIK815" s="47"/>
      <c r="DIL815" s="47"/>
      <c r="DIM815" s="47"/>
      <c r="DIN815" s="47"/>
      <c r="DIO815" s="47"/>
      <c r="DIP815" s="47"/>
      <c r="DIQ815" s="47"/>
      <c r="DIR815" s="47"/>
      <c r="DIS815" s="47"/>
      <c r="DIT815" s="47"/>
      <c r="DIU815" s="47"/>
      <c r="DIV815" s="47"/>
      <c r="DIW815" s="47"/>
      <c r="DIX815" s="47"/>
      <c r="DIY815" s="47"/>
      <c r="DIZ815" s="47"/>
      <c r="DJA815" s="47"/>
      <c r="DJB815" s="47"/>
      <c r="DJC815" s="47"/>
      <c r="DJD815" s="47"/>
      <c r="DJE815" s="47"/>
      <c r="DJF815" s="47"/>
      <c r="DJG815" s="47"/>
      <c r="DJH815" s="47"/>
      <c r="DJI815" s="47"/>
      <c r="DJJ815" s="47"/>
      <c r="DJK815" s="47"/>
      <c r="DJL815" s="47"/>
      <c r="DJM815" s="47"/>
      <c r="DJN815" s="47"/>
      <c r="DJO815" s="47"/>
      <c r="DJP815" s="47"/>
      <c r="DJQ815" s="47"/>
      <c r="DJR815" s="47"/>
      <c r="DJS815" s="47"/>
      <c r="DJT815" s="47"/>
      <c r="DJU815" s="47"/>
      <c r="DJV815" s="47"/>
      <c r="DJW815" s="47"/>
      <c r="DJX815" s="47"/>
      <c r="DJY815" s="47"/>
      <c r="DJZ815" s="47"/>
      <c r="DKA815" s="47"/>
      <c r="DKB815" s="47"/>
      <c r="DKC815" s="47"/>
      <c r="DKD815" s="47"/>
      <c r="DKE815" s="47"/>
      <c r="DKF815" s="47"/>
      <c r="DKG815" s="47"/>
      <c r="DKH815" s="47"/>
      <c r="DKI815" s="47"/>
      <c r="DKJ815" s="47"/>
      <c r="DKK815" s="47"/>
      <c r="DKL815" s="47"/>
      <c r="DKM815" s="47"/>
      <c r="DKN815" s="47"/>
      <c r="DKO815" s="47"/>
      <c r="DKP815" s="47"/>
      <c r="DKQ815" s="47"/>
      <c r="DKR815" s="47"/>
      <c r="DKS815" s="47"/>
      <c r="DKT815" s="47"/>
      <c r="DKU815" s="47"/>
      <c r="DKV815" s="47"/>
      <c r="DKW815" s="47"/>
      <c r="DKX815" s="47"/>
      <c r="DKY815" s="47"/>
      <c r="DKZ815" s="47"/>
      <c r="DLA815" s="47"/>
      <c r="DLB815" s="47"/>
      <c r="DLC815" s="47"/>
      <c r="DLD815" s="47"/>
      <c r="DLE815" s="47"/>
      <c r="DLF815" s="47"/>
      <c r="DLG815" s="47"/>
      <c r="DLH815" s="47"/>
      <c r="DLI815" s="47"/>
      <c r="DLJ815" s="47"/>
      <c r="DLK815" s="47"/>
      <c r="DLL815" s="47"/>
      <c r="DLM815" s="47"/>
      <c r="DLN815" s="47"/>
      <c r="DLO815" s="47"/>
      <c r="DLP815" s="47"/>
      <c r="DLQ815" s="47"/>
      <c r="DLR815" s="47"/>
      <c r="DLS815" s="47"/>
      <c r="DLT815" s="47"/>
      <c r="DLU815" s="47"/>
      <c r="DLV815" s="47"/>
      <c r="DLW815" s="47"/>
      <c r="DLX815" s="47"/>
      <c r="DLY815" s="47"/>
      <c r="DLZ815" s="47"/>
      <c r="DMA815" s="47"/>
      <c r="DMB815" s="47"/>
      <c r="DMC815" s="47"/>
      <c r="DMD815" s="47"/>
      <c r="DME815" s="47"/>
      <c r="DMF815" s="47"/>
      <c r="DMG815" s="47"/>
      <c r="DMH815" s="47"/>
      <c r="DMI815" s="47"/>
      <c r="DMJ815" s="47"/>
      <c r="DMK815" s="47"/>
      <c r="DML815" s="47"/>
      <c r="DMM815" s="47"/>
      <c r="DMN815" s="47"/>
      <c r="DMO815" s="47"/>
      <c r="DMP815" s="47"/>
      <c r="DMQ815" s="47"/>
      <c r="DMR815" s="47"/>
      <c r="DMS815" s="47"/>
      <c r="DMT815" s="47"/>
      <c r="DMU815" s="47"/>
      <c r="DMV815" s="47"/>
      <c r="DMW815" s="47"/>
      <c r="DMX815" s="47"/>
      <c r="DMY815" s="47"/>
      <c r="DMZ815" s="47"/>
      <c r="DNA815" s="47"/>
      <c r="DNB815" s="47"/>
      <c r="DNC815" s="47"/>
      <c r="DND815" s="47"/>
      <c r="DNE815" s="47"/>
      <c r="DNF815" s="47"/>
      <c r="DNG815" s="47"/>
      <c r="DNH815" s="47"/>
      <c r="DNI815" s="47"/>
      <c r="DNJ815" s="47"/>
      <c r="DNK815" s="47"/>
      <c r="DNL815" s="47"/>
      <c r="DNM815" s="47"/>
      <c r="DNN815" s="47"/>
      <c r="DNO815" s="47"/>
      <c r="DNP815" s="47"/>
      <c r="DNQ815" s="47"/>
      <c r="DNR815" s="47"/>
      <c r="DNS815" s="47"/>
      <c r="DNT815" s="47"/>
      <c r="DNU815" s="47"/>
      <c r="DNV815" s="47"/>
      <c r="DNW815" s="47"/>
      <c r="DNX815" s="47"/>
      <c r="DNY815" s="47"/>
      <c r="DNZ815" s="47"/>
      <c r="DOA815" s="47"/>
      <c r="DOB815" s="47"/>
      <c r="DOC815" s="47"/>
      <c r="DOD815" s="47"/>
      <c r="DOE815" s="47"/>
      <c r="DOF815" s="47"/>
      <c r="DOG815" s="47"/>
      <c r="DOH815" s="47"/>
      <c r="DOI815" s="47"/>
      <c r="DOJ815" s="47"/>
      <c r="DOK815" s="47"/>
      <c r="DOL815" s="47"/>
      <c r="DOM815" s="47"/>
      <c r="DON815" s="47"/>
      <c r="DOO815" s="47"/>
      <c r="DOP815" s="47"/>
      <c r="DOQ815" s="47"/>
      <c r="DOR815" s="47"/>
      <c r="DOS815" s="47"/>
      <c r="DOT815" s="47"/>
      <c r="DOU815" s="47"/>
      <c r="DOV815" s="47"/>
      <c r="DOW815" s="47"/>
      <c r="DOX815" s="47"/>
      <c r="DOY815" s="47"/>
      <c r="DOZ815" s="47"/>
      <c r="DPA815" s="47"/>
      <c r="DPB815" s="47"/>
      <c r="DPC815" s="47"/>
      <c r="DPD815" s="47"/>
      <c r="DPE815" s="47"/>
      <c r="DPF815" s="47"/>
      <c r="DPG815" s="47"/>
      <c r="DPH815" s="47"/>
      <c r="DPI815" s="47"/>
      <c r="DPJ815" s="47"/>
      <c r="DPK815" s="47"/>
      <c r="DPL815" s="47"/>
      <c r="DPM815" s="47"/>
      <c r="DPN815" s="47"/>
      <c r="DPO815" s="47"/>
      <c r="DPP815" s="47"/>
      <c r="DPQ815" s="47"/>
      <c r="DPR815" s="47"/>
      <c r="DPS815" s="47"/>
      <c r="DPT815" s="47"/>
      <c r="DPU815" s="47"/>
      <c r="DPV815" s="47"/>
      <c r="DPW815" s="47"/>
      <c r="DPX815" s="47"/>
      <c r="DPY815" s="47"/>
      <c r="DPZ815" s="47"/>
      <c r="DQA815" s="47"/>
      <c r="DQB815" s="47"/>
      <c r="DQC815" s="47"/>
      <c r="DQD815" s="47"/>
      <c r="DQE815" s="47"/>
      <c r="DQF815" s="47"/>
      <c r="DQG815" s="47"/>
      <c r="DQH815" s="47"/>
      <c r="DQI815" s="47"/>
      <c r="DQJ815" s="47"/>
      <c r="DQK815" s="47"/>
      <c r="DQL815" s="47"/>
      <c r="DQM815" s="47"/>
      <c r="DQN815" s="47"/>
      <c r="DQO815" s="47"/>
      <c r="DQP815" s="47"/>
      <c r="DQQ815" s="47"/>
      <c r="DQR815" s="47"/>
      <c r="DQS815" s="47"/>
      <c r="DQT815" s="47"/>
      <c r="DQU815" s="47"/>
      <c r="DQV815" s="47"/>
      <c r="DQW815" s="47"/>
      <c r="DQX815" s="47"/>
      <c r="DQY815" s="47"/>
      <c r="DQZ815" s="47"/>
      <c r="DRA815" s="47"/>
      <c r="DRB815" s="47"/>
      <c r="DRC815" s="47"/>
      <c r="DRD815" s="47"/>
      <c r="DRE815" s="47"/>
      <c r="DRF815" s="47"/>
      <c r="DRG815" s="47"/>
      <c r="DRH815" s="47"/>
      <c r="DRI815" s="47"/>
      <c r="DRJ815" s="47"/>
      <c r="DRK815" s="47"/>
      <c r="DRL815" s="47"/>
      <c r="DRM815" s="47"/>
      <c r="DRN815" s="47"/>
      <c r="DRO815" s="47"/>
      <c r="DRP815" s="47"/>
      <c r="DRQ815" s="47"/>
      <c r="DRR815" s="47"/>
      <c r="DRS815" s="47"/>
      <c r="DRT815" s="47"/>
      <c r="DRU815" s="47"/>
      <c r="DRV815" s="47"/>
      <c r="DRW815" s="47"/>
      <c r="DRX815" s="47"/>
      <c r="DRY815" s="47"/>
      <c r="DRZ815" s="47"/>
      <c r="DSA815" s="47"/>
      <c r="DSB815" s="47"/>
      <c r="DSC815" s="47"/>
      <c r="DSD815" s="47"/>
      <c r="DSE815" s="47"/>
      <c r="DSF815" s="47"/>
      <c r="DSG815" s="47"/>
      <c r="DSH815" s="47"/>
      <c r="DSI815" s="47"/>
      <c r="DSJ815" s="47"/>
      <c r="DSK815" s="47"/>
      <c r="DSL815" s="47"/>
      <c r="DSM815" s="47"/>
      <c r="DSN815" s="47"/>
      <c r="DSO815" s="47"/>
      <c r="DSP815" s="47"/>
      <c r="DSQ815" s="47"/>
      <c r="DSR815" s="47"/>
      <c r="DSS815" s="47"/>
      <c r="DST815" s="47"/>
      <c r="DSU815" s="47"/>
      <c r="DSV815" s="47"/>
      <c r="DSW815" s="47"/>
      <c r="DSX815" s="47"/>
      <c r="DSY815" s="47"/>
      <c r="DSZ815" s="47"/>
      <c r="DTA815" s="47"/>
      <c r="DTB815" s="47"/>
      <c r="DTC815" s="47"/>
      <c r="DTD815" s="47"/>
      <c r="DTE815" s="47"/>
      <c r="DTF815" s="47"/>
      <c r="DTG815" s="47"/>
      <c r="DTH815" s="47"/>
      <c r="DTI815" s="47"/>
      <c r="DTJ815" s="47"/>
      <c r="DTK815" s="47"/>
      <c r="DTL815" s="47"/>
      <c r="DTM815" s="47"/>
      <c r="DTN815" s="47"/>
      <c r="DTO815" s="47"/>
      <c r="DTP815" s="47"/>
      <c r="DTQ815" s="47"/>
      <c r="DTR815" s="47"/>
      <c r="DTS815" s="47"/>
      <c r="DTT815" s="47"/>
      <c r="DTU815" s="47"/>
      <c r="DTV815" s="47"/>
      <c r="DTW815" s="47"/>
      <c r="DTX815" s="47"/>
      <c r="DTY815" s="47"/>
      <c r="DTZ815" s="47"/>
      <c r="DUA815" s="47"/>
      <c r="DUB815" s="47"/>
      <c r="DUC815" s="47"/>
      <c r="DUD815" s="47"/>
      <c r="DUE815" s="47"/>
      <c r="DUF815" s="47"/>
      <c r="DUG815" s="47"/>
      <c r="DUH815" s="47"/>
      <c r="DUI815" s="47"/>
      <c r="DUJ815" s="47"/>
      <c r="DUK815" s="47"/>
      <c r="DUL815" s="47"/>
      <c r="DUM815" s="47"/>
      <c r="DUN815" s="47"/>
      <c r="DUO815" s="47"/>
      <c r="DUP815" s="47"/>
      <c r="DUQ815" s="47"/>
      <c r="DUR815" s="47"/>
      <c r="DUS815" s="47"/>
      <c r="DUT815" s="47"/>
      <c r="DUU815" s="47"/>
      <c r="DUV815" s="47"/>
      <c r="DUW815" s="47"/>
      <c r="DUX815" s="47"/>
      <c r="DUY815" s="47"/>
      <c r="DUZ815" s="47"/>
      <c r="DVA815" s="47"/>
      <c r="DVB815" s="47"/>
      <c r="DVC815" s="47"/>
      <c r="DVD815" s="47"/>
      <c r="DVE815" s="47"/>
      <c r="DVF815" s="47"/>
      <c r="DVG815" s="47"/>
      <c r="DVH815" s="47"/>
      <c r="DVI815" s="47"/>
      <c r="DVJ815" s="47"/>
      <c r="DVK815" s="47"/>
      <c r="DVL815" s="47"/>
      <c r="DVM815" s="47"/>
      <c r="DVN815" s="47"/>
      <c r="DVO815" s="47"/>
      <c r="DVP815" s="47"/>
      <c r="DVQ815" s="47"/>
      <c r="DVR815" s="47"/>
      <c r="DVS815" s="47"/>
      <c r="DVT815" s="47"/>
      <c r="DVU815" s="47"/>
      <c r="DVV815" s="47"/>
      <c r="DVW815" s="47"/>
      <c r="DVX815" s="47"/>
      <c r="DVY815" s="47"/>
      <c r="DVZ815" s="47"/>
      <c r="DWA815" s="47"/>
      <c r="DWB815" s="47"/>
      <c r="DWC815" s="47"/>
      <c r="DWD815" s="47"/>
      <c r="DWE815" s="47"/>
      <c r="DWF815" s="47"/>
      <c r="DWG815" s="47"/>
      <c r="DWH815" s="47"/>
      <c r="DWI815" s="47"/>
      <c r="DWJ815" s="47"/>
      <c r="DWK815" s="47"/>
      <c r="DWL815" s="47"/>
      <c r="DWM815" s="47"/>
      <c r="DWN815" s="47"/>
      <c r="DWO815" s="47"/>
      <c r="DWP815" s="47"/>
      <c r="DWQ815" s="47"/>
      <c r="DWR815" s="47"/>
      <c r="DWS815" s="47"/>
      <c r="DWT815" s="47"/>
      <c r="DWU815" s="47"/>
      <c r="DWV815" s="47"/>
      <c r="DWW815" s="47"/>
      <c r="DWX815" s="47"/>
      <c r="DWY815" s="47"/>
      <c r="DWZ815" s="47"/>
      <c r="DXA815" s="47"/>
      <c r="DXB815" s="47"/>
      <c r="DXC815" s="47"/>
      <c r="DXD815" s="47"/>
      <c r="DXE815" s="47"/>
      <c r="DXF815" s="47"/>
      <c r="DXG815" s="47"/>
      <c r="DXH815" s="47"/>
      <c r="DXI815" s="47"/>
      <c r="DXJ815" s="47"/>
      <c r="DXK815" s="47"/>
      <c r="DXL815" s="47"/>
      <c r="DXM815" s="47"/>
      <c r="DXN815" s="47"/>
      <c r="DXO815" s="47"/>
      <c r="DXP815" s="47"/>
      <c r="DXQ815" s="47"/>
      <c r="DXR815" s="47"/>
      <c r="DXS815" s="47"/>
      <c r="DXT815" s="47"/>
      <c r="DXU815" s="47"/>
      <c r="DXV815" s="47"/>
      <c r="DXW815" s="47"/>
      <c r="DXX815" s="47"/>
      <c r="DXY815" s="47"/>
      <c r="DXZ815" s="47"/>
      <c r="DYA815" s="47"/>
      <c r="DYB815" s="47"/>
      <c r="DYC815" s="47"/>
      <c r="DYD815" s="47"/>
      <c r="DYE815" s="47"/>
      <c r="DYF815" s="47"/>
      <c r="DYG815" s="47"/>
      <c r="DYH815" s="47"/>
      <c r="DYI815" s="47"/>
      <c r="DYJ815" s="47"/>
      <c r="DYK815" s="47"/>
      <c r="DYL815" s="47"/>
      <c r="DYM815" s="47"/>
      <c r="DYN815" s="47"/>
      <c r="DYO815" s="47"/>
      <c r="DYP815" s="47"/>
      <c r="DYQ815" s="47"/>
      <c r="DYR815" s="47"/>
      <c r="DYS815" s="47"/>
      <c r="DYT815" s="47"/>
      <c r="DYU815" s="47"/>
      <c r="DYV815" s="47"/>
      <c r="DYW815" s="47"/>
      <c r="DYX815" s="47"/>
      <c r="DYY815" s="47"/>
      <c r="DYZ815" s="47"/>
      <c r="DZA815" s="47"/>
      <c r="DZB815" s="47"/>
      <c r="DZC815" s="47"/>
      <c r="DZD815" s="47"/>
      <c r="DZE815" s="47"/>
      <c r="DZF815" s="47"/>
      <c r="DZG815" s="47"/>
      <c r="DZH815" s="47"/>
      <c r="DZI815" s="47"/>
      <c r="DZJ815" s="47"/>
      <c r="DZK815" s="47"/>
      <c r="DZL815" s="47"/>
      <c r="DZM815" s="47"/>
      <c r="DZN815" s="47"/>
      <c r="DZO815" s="47"/>
      <c r="DZP815" s="47"/>
      <c r="DZQ815" s="47"/>
      <c r="DZR815" s="47"/>
      <c r="DZS815" s="47"/>
      <c r="DZT815" s="47"/>
      <c r="DZU815" s="47"/>
      <c r="DZV815" s="47"/>
      <c r="DZW815" s="47"/>
      <c r="DZX815" s="47"/>
      <c r="DZY815" s="47"/>
      <c r="DZZ815" s="47"/>
      <c r="EAA815" s="47"/>
      <c r="EAB815" s="47"/>
      <c r="EAC815" s="47"/>
      <c r="EAD815" s="47"/>
      <c r="EAE815" s="47"/>
      <c r="EAF815" s="47"/>
      <c r="EAG815" s="47"/>
      <c r="EAH815" s="47"/>
      <c r="EAI815" s="47"/>
      <c r="EAJ815" s="47"/>
      <c r="EAK815" s="47"/>
      <c r="EAL815" s="47"/>
      <c r="EAM815" s="47"/>
      <c r="EAN815" s="47"/>
      <c r="EAO815" s="47"/>
      <c r="EAP815" s="47"/>
      <c r="EAQ815" s="47"/>
      <c r="EAR815" s="47"/>
      <c r="EAS815" s="47"/>
      <c r="EAT815" s="47"/>
      <c r="EAU815" s="47"/>
      <c r="EAV815" s="47"/>
      <c r="EAW815" s="47"/>
      <c r="EAX815" s="47"/>
      <c r="EAY815" s="47"/>
      <c r="EAZ815" s="47"/>
      <c r="EBA815" s="47"/>
      <c r="EBB815" s="47"/>
      <c r="EBC815" s="47"/>
      <c r="EBD815" s="47"/>
      <c r="EBE815" s="47"/>
      <c r="EBF815" s="47"/>
      <c r="EBG815" s="47"/>
      <c r="EBH815" s="47"/>
      <c r="EBI815" s="47"/>
      <c r="EBJ815" s="47"/>
      <c r="EBK815" s="47"/>
      <c r="EBL815" s="47"/>
      <c r="EBM815" s="47"/>
      <c r="EBN815" s="47"/>
      <c r="EBO815" s="47"/>
      <c r="EBP815" s="47"/>
      <c r="EBQ815" s="47"/>
      <c r="EBR815" s="47"/>
      <c r="EBS815" s="47"/>
      <c r="EBT815" s="47"/>
      <c r="EBU815" s="47"/>
      <c r="EBV815" s="47"/>
      <c r="EBW815" s="47"/>
      <c r="EBX815" s="47"/>
      <c r="EBY815" s="47"/>
      <c r="EBZ815" s="47"/>
      <c r="ECA815" s="47"/>
      <c r="ECB815" s="47"/>
      <c r="ECC815" s="47"/>
      <c r="ECD815" s="47"/>
      <c r="ECE815" s="47"/>
      <c r="ECF815" s="47"/>
      <c r="ECG815" s="47"/>
      <c r="ECH815" s="47"/>
      <c r="ECI815" s="47"/>
      <c r="ECJ815" s="47"/>
      <c r="ECK815" s="47"/>
      <c r="ECL815" s="47"/>
      <c r="ECM815" s="47"/>
      <c r="ECN815" s="47"/>
      <c r="ECO815" s="47"/>
      <c r="ECP815" s="47"/>
      <c r="ECQ815" s="47"/>
      <c r="ECR815" s="47"/>
      <c r="ECS815" s="47"/>
      <c r="ECT815" s="47"/>
      <c r="ECU815" s="47"/>
      <c r="ECV815" s="47"/>
      <c r="ECW815" s="47"/>
      <c r="ECX815" s="47"/>
      <c r="ECY815" s="47"/>
      <c r="ECZ815" s="47"/>
      <c r="EDA815" s="47"/>
      <c r="EDB815" s="47"/>
      <c r="EDC815" s="47"/>
      <c r="EDD815" s="47"/>
      <c r="EDE815" s="47"/>
      <c r="EDF815" s="47"/>
      <c r="EDG815" s="47"/>
      <c r="EDH815" s="47"/>
      <c r="EDI815" s="47"/>
      <c r="EDJ815" s="47"/>
      <c r="EDK815" s="47"/>
      <c r="EDL815" s="47"/>
      <c r="EDM815" s="47"/>
      <c r="EDN815" s="47"/>
      <c r="EDO815" s="47"/>
      <c r="EDP815" s="47"/>
      <c r="EDQ815" s="47"/>
      <c r="EDR815" s="47"/>
      <c r="EDS815" s="47"/>
      <c r="EDT815" s="47"/>
      <c r="EDU815" s="47"/>
      <c r="EDV815" s="47"/>
      <c r="EDW815" s="47"/>
      <c r="EDX815" s="47"/>
      <c r="EDY815" s="47"/>
      <c r="EDZ815" s="47"/>
      <c r="EEA815" s="47"/>
      <c r="EEB815" s="47"/>
      <c r="EEC815" s="47"/>
      <c r="EED815" s="47"/>
      <c r="EEE815" s="47"/>
      <c r="EEF815" s="47"/>
      <c r="EEG815" s="47"/>
      <c r="EEH815" s="47"/>
      <c r="EEI815" s="47"/>
      <c r="EEJ815" s="47"/>
      <c r="EEK815" s="47"/>
      <c r="EEL815" s="47"/>
      <c r="EEM815" s="47"/>
      <c r="EEN815" s="47"/>
      <c r="EEO815" s="47"/>
      <c r="EEP815" s="47"/>
      <c r="EEQ815" s="47"/>
      <c r="EER815" s="47"/>
      <c r="EES815" s="47"/>
      <c r="EET815" s="47"/>
      <c r="EEU815" s="47"/>
      <c r="EEV815" s="47"/>
      <c r="EEW815" s="47"/>
      <c r="EEX815" s="47"/>
      <c r="EEY815" s="47"/>
      <c r="EEZ815" s="47"/>
      <c r="EFA815" s="47"/>
      <c r="EFB815" s="47"/>
      <c r="EFC815" s="47"/>
      <c r="EFD815" s="47"/>
      <c r="EFE815" s="47"/>
      <c r="EFF815" s="47"/>
      <c r="EFG815" s="47"/>
      <c r="EFH815" s="47"/>
      <c r="EFI815" s="47"/>
      <c r="EFJ815" s="47"/>
      <c r="EFK815" s="47"/>
      <c r="EFL815" s="47"/>
      <c r="EFM815" s="47"/>
      <c r="EFN815" s="47"/>
      <c r="EFO815" s="47"/>
      <c r="EFP815" s="47"/>
      <c r="EFQ815" s="47"/>
      <c r="EFR815" s="47"/>
      <c r="EFS815" s="47"/>
      <c r="EFT815" s="47"/>
      <c r="EFU815" s="47"/>
      <c r="EFV815" s="47"/>
      <c r="EFW815" s="47"/>
      <c r="EFX815" s="47"/>
      <c r="EFY815" s="47"/>
      <c r="EFZ815" s="47"/>
      <c r="EGA815" s="47"/>
      <c r="EGB815" s="47"/>
      <c r="EGC815" s="47"/>
      <c r="EGD815" s="47"/>
      <c r="EGE815" s="47"/>
      <c r="EGF815" s="47"/>
      <c r="EGG815" s="47"/>
      <c r="EGH815" s="47"/>
      <c r="EGI815" s="47"/>
      <c r="EGJ815" s="47"/>
      <c r="EGK815" s="47"/>
      <c r="EGL815" s="47"/>
      <c r="EGM815" s="47"/>
      <c r="EGN815" s="47"/>
      <c r="EGO815" s="47"/>
      <c r="EGP815" s="47"/>
      <c r="EGQ815" s="47"/>
      <c r="EGR815" s="47"/>
      <c r="EGS815" s="47"/>
      <c r="EGT815" s="47"/>
      <c r="EGU815" s="47"/>
      <c r="EGV815" s="47"/>
      <c r="EGW815" s="47"/>
      <c r="EGX815" s="47"/>
      <c r="EGY815" s="47"/>
      <c r="EGZ815" s="47"/>
      <c r="EHA815" s="47"/>
      <c r="EHB815" s="47"/>
      <c r="EHC815" s="47"/>
      <c r="EHD815" s="47"/>
      <c r="EHE815" s="47"/>
      <c r="EHF815" s="47"/>
      <c r="EHG815" s="47"/>
      <c r="EHH815" s="47"/>
      <c r="EHI815" s="47"/>
      <c r="EHJ815" s="47"/>
      <c r="EHK815" s="47"/>
      <c r="EHL815" s="47"/>
      <c r="EHM815" s="47"/>
      <c r="EHN815" s="47"/>
      <c r="EHO815" s="47"/>
      <c r="EHP815" s="47"/>
      <c r="EHQ815" s="47"/>
      <c r="EHR815" s="47"/>
      <c r="EHS815" s="47"/>
      <c r="EHT815" s="47"/>
      <c r="EHU815" s="47"/>
      <c r="EHV815" s="47"/>
      <c r="EHW815" s="47"/>
      <c r="EHX815" s="47"/>
      <c r="EHY815" s="47"/>
      <c r="EHZ815" s="47"/>
      <c r="EIA815" s="47"/>
      <c r="EIB815" s="47"/>
      <c r="EIC815" s="47"/>
      <c r="EID815" s="47"/>
      <c r="EIE815" s="47"/>
      <c r="EIF815" s="47"/>
      <c r="EIG815" s="47"/>
      <c r="EIH815" s="47"/>
      <c r="EII815" s="47"/>
      <c r="EIJ815" s="47"/>
      <c r="EIK815" s="47"/>
      <c r="EIL815" s="47"/>
      <c r="EIM815" s="47"/>
      <c r="EIN815" s="47"/>
      <c r="EIO815" s="47"/>
      <c r="EIP815" s="47"/>
      <c r="EIQ815" s="47"/>
      <c r="EIR815" s="47"/>
      <c r="EIS815" s="47"/>
      <c r="EIT815" s="47"/>
      <c r="EIU815" s="47"/>
      <c r="EIV815" s="47"/>
      <c r="EIW815" s="47"/>
      <c r="EIX815" s="47"/>
      <c r="EIY815" s="47"/>
      <c r="EIZ815" s="47"/>
      <c r="EJA815" s="47"/>
      <c r="EJB815" s="47"/>
      <c r="EJC815" s="47"/>
      <c r="EJD815" s="47"/>
      <c r="EJE815" s="47"/>
      <c r="EJF815" s="47"/>
      <c r="EJG815" s="47"/>
      <c r="EJH815" s="47"/>
      <c r="EJI815" s="47"/>
      <c r="EJJ815" s="47"/>
      <c r="EJK815" s="47"/>
      <c r="EJL815" s="47"/>
      <c r="EJM815" s="47"/>
      <c r="EJN815" s="47"/>
      <c r="EJO815" s="47"/>
      <c r="EJP815" s="47"/>
      <c r="EJQ815" s="47"/>
      <c r="EJR815" s="47"/>
      <c r="EJS815" s="47"/>
      <c r="EJT815" s="47"/>
      <c r="EJU815" s="47"/>
      <c r="EJV815" s="47"/>
      <c r="EJW815" s="47"/>
      <c r="EJX815" s="47"/>
      <c r="EJY815" s="47"/>
      <c r="EJZ815" s="47"/>
      <c r="EKA815" s="47"/>
      <c r="EKB815" s="47"/>
      <c r="EKC815" s="47"/>
      <c r="EKD815" s="47"/>
      <c r="EKE815" s="47"/>
      <c r="EKF815" s="47"/>
      <c r="EKG815" s="47"/>
      <c r="EKH815" s="47"/>
      <c r="EKI815" s="47"/>
      <c r="EKJ815" s="47"/>
      <c r="EKK815" s="47"/>
      <c r="EKL815" s="47"/>
      <c r="EKM815" s="47"/>
      <c r="EKN815" s="47"/>
      <c r="EKO815" s="47"/>
      <c r="EKP815" s="47"/>
      <c r="EKQ815" s="47"/>
      <c r="EKR815" s="47"/>
      <c r="EKS815" s="47"/>
      <c r="EKT815" s="47"/>
      <c r="EKU815" s="47"/>
      <c r="EKV815" s="47"/>
      <c r="EKW815" s="47"/>
      <c r="EKX815" s="47"/>
      <c r="EKY815" s="47"/>
      <c r="EKZ815" s="47"/>
      <c r="ELA815" s="47"/>
      <c r="ELB815" s="47"/>
      <c r="ELC815" s="47"/>
      <c r="ELD815" s="47"/>
      <c r="ELE815" s="47"/>
      <c r="ELF815" s="47"/>
      <c r="ELG815" s="47"/>
      <c r="ELH815" s="47"/>
      <c r="ELI815" s="47"/>
      <c r="ELJ815" s="47"/>
      <c r="ELK815" s="47"/>
      <c r="ELL815" s="47"/>
      <c r="ELM815" s="47"/>
      <c r="ELN815" s="47"/>
      <c r="ELO815" s="47"/>
      <c r="ELP815" s="47"/>
      <c r="ELQ815" s="47"/>
      <c r="ELR815" s="47"/>
      <c r="ELS815" s="47"/>
      <c r="ELT815" s="47"/>
      <c r="ELU815" s="47"/>
      <c r="ELV815" s="47"/>
      <c r="ELW815" s="47"/>
      <c r="ELX815" s="47"/>
      <c r="ELY815" s="47"/>
      <c r="ELZ815" s="47"/>
      <c r="EMA815" s="47"/>
      <c r="EMB815" s="47"/>
      <c r="EMC815" s="47"/>
      <c r="EMD815" s="47"/>
      <c r="EME815" s="47"/>
      <c r="EMF815" s="47"/>
      <c r="EMG815" s="47"/>
      <c r="EMH815" s="47"/>
      <c r="EMI815" s="47"/>
      <c r="EMJ815" s="47"/>
      <c r="EMK815" s="47"/>
      <c r="EML815" s="47"/>
      <c r="EMM815" s="47"/>
      <c r="EMN815" s="47"/>
      <c r="EMO815" s="47"/>
      <c r="EMP815" s="47"/>
      <c r="EMQ815" s="47"/>
      <c r="EMR815" s="47"/>
      <c r="EMS815" s="47"/>
      <c r="EMT815" s="47"/>
      <c r="EMU815" s="47"/>
      <c r="EMV815" s="47"/>
      <c r="EMW815" s="47"/>
      <c r="EMX815" s="47"/>
      <c r="EMY815" s="47"/>
      <c r="EMZ815" s="47"/>
      <c r="ENA815" s="47"/>
      <c r="ENB815" s="47"/>
      <c r="ENC815" s="47"/>
      <c r="END815" s="47"/>
      <c r="ENE815" s="47"/>
      <c r="ENF815" s="47"/>
      <c r="ENG815" s="47"/>
      <c r="ENH815" s="47"/>
      <c r="ENI815" s="47"/>
      <c r="ENJ815" s="47"/>
      <c r="ENK815" s="47"/>
      <c r="ENL815" s="47"/>
      <c r="ENM815" s="47"/>
      <c r="ENN815" s="47"/>
      <c r="ENO815" s="47"/>
      <c r="ENP815" s="47"/>
      <c r="ENQ815" s="47"/>
      <c r="ENR815" s="47"/>
      <c r="ENS815" s="47"/>
      <c r="ENT815" s="47"/>
      <c r="ENU815" s="47"/>
      <c r="ENV815" s="47"/>
      <c r="ENW815" s="47"/>
      <c r="ENX815" s="47"/>
      <c r="ENY815" s="47"/>
      <c r="ENZ815" s="47"/>
      <c r="EOA815" s="47"/>
      <c r="EOB815" s="47"/>
      <c r="EOC815" s="47"/>
      <c r="EOD815" s="47"/>
      <c r="EOE815" s="47"/>
      <c r="EOF815" s="47"/>
      <c r="EOG815" s="47"/>
      <c r="EOH815" s="47"/>
      <c r="EOI815" s="47"/>
      <c r="EOJ815" s="47"/>
      <c r="EOK815" s="47"/>
      <c r="EOL815" s="47"/>
      <c r="EOM815" s="47"/>
      <c r="EON815" s="47"/>
      <c r="EOO815" s="47"/>
      <c r="EOP815" s="47"/>
      <c r="EOQ815" s="47"/>
      <c r="EOR815" s="47"/>
      <c r="EOS815" s="47"/>
      <c r="EOT815" s="47"/>
      <c r="EOU815" s="47"/>
      <c r="EOV815" s="47"/>
      <c r="EOW815" s="47"/>
      <c r="EOX815" s="47"/>
      <c r="EOY815" s="47"/>
      <c r="EOZ815" s="47"/>
      <c r="EPA815" s="47"/>
      <c r="EPB815" s="47"/>
      <c r="EPC815" s="47"/>
      <c r="EPD815" s="47"/>
      <c r="EPE815" s="47"/>
      <c r="EPF815" s="47"/>
      <c r="EPG815" s="47"/>
      <c r="EPH815" s="47"/>
      <c r="EPI815" s="47"/>
      <c r="EPJ815" s="47"/>
      <c r="EPK815" s="47"/>
      <c r="EPL815" s="47"/>
      <c r="EPM815" s="47"/>
      <c r="EPN815" s="47"/>
      <c r="EPO815" s="47"/>
      <c r="EPP815" s="47"/>
      <c r="EPQ815" s="47"/>
      <c r="EPR815" s="47"/>
      <c r="EPS815" s="47"/>
      <c r="EPT815" s="47"/>
      <c r="EPU815" s="47"/>
      <c r="EPV815" s="47"/>
      <c r="EPW815" s="47"/>
      <c r="EPX815" s="47"/>
      <c r="EPY815" s="47"/>
      <c r="EPZ815" s="47"/>
      <c r="EQA815" s="47"/>
      <c r="EQB815" s="47"/>
      <c r="EQC815" s="47"/>
      <c r="EQD815" s="47"/>
      <c r="EQE815" s="47"/>
      <c r="EQF815" s="47"/>
      <c r="EQG815" s="47"/>
      <c r="EQH815" s="47"/>
      <c r="EQI815" s="47"/>
      <c r="EQJ815" s="47"/>
      <c r="EQK815" s="47"/>
      <c r="EQL815" s="47"/>
      <c r="EQM815" s="47"/>
      <c r="EQN815" s="47"/>
      <c r="EQO815" s="47"/>
      <c r="EQP815" s="47"/>
      <c r="EQQ815" s="47"/>
      <c r="EQR815" s="47"/>
      <c r="EQS815" s="47"/>
      <c r="EQT815" s="47"/>
      <c r="EQU815" s="47"/>
      <c r="EQV815" s="47"/>
      <c r="EQW815" s="47"/>
      <c r="EQX815" s="47"/>
      <c r="EQY815" s="47"/>
      <c r="EQZ815" s="47"/>
      <c r="ERA815" s="47"/>
      <c r="ERB815" s="47"/>
      <c r="ERC815" s="47"/>
      <c r="ERD815" s="47"/>
      <c r="ERE815" s="47"/>
      <c r="ERF815" s="47"/>
      <c r="ERG815" s="47"/>
      <c r="ERH815" s="47"/>
      <c r="ERI815" s="47"/>
      <c r="ERJ815" s="47"/>
      <c r="ERK815" s="47"/>
      <c r="ERL815" s="47"/>
      <c r="ERM815" s="47"/>
      <c r="ERN815" s="47"/>
      <c r="ERO815" s="47"/>
      <c r="ERP815" s="47"/>
      <c r="ERQ815" s="47"/>
      <c r="ERR815" s="47"/>
      <c r="ERS815" s="47"/>
      <c r="ERT815" s="47"/>
      <c r="ERU815" s="47"/>
      <c r="ERV815" s="47"/>
      <c r="ERW815" s="47"/>
      <c r="ERX815" s="47"/>
      <c r="ERY815" s="47"/>
      <c r="ERZ815" s="47"/>
      <c r="ESA815" s="47"/>
      <c r="ESB815" s="47"/>
      <c r="ESC815" s="47"/>
      <c r="ESD815" s="47"/>
      <c r="ESE815" s="47"/>
      <c r="ESF815" s="47"/>
      <c r="ESG815" s="47"/>
      <c r="ESH815" s="47"/>
      <c r="ESI815" s="47"/>
      <c r="ESJ815" s="47"/>
      <c r="ESK815" s="47"/>
      <c r="ESL815" s="47"/>
      <c r="ESM815" s="47"/>
      <c r="ESN815" s="47"/>
      <c r="ESO815" s="47"/>
      <c r="ESP815" s="47"/>
      <c r="ESQ815" s="47"/>
      <c r="ESR815" s="47"/>
      <c r="ESS815" s="47"/>
      <c r="EST815" s="47"/>
      <c r="ESU815" s="47"/>
      <c r="ESV815" s="47"/>
      <c r="ESW815" s="47"/>
      <c r="ESX815" s="47"/>
      <c r="ESY815" s="47"/>
      <c r="ESZ815" s="47"/>
      <c r="ETA815" s="47"/>
      <c r="ETB815" s="47"/>
      <c r="ETC815" s="47"/>
      <c r="ETD815" s="47"/>
      <c r="ETE815" s="47"/>
      <c r="ETF815" s="47"/>
      <c r="ETG815" s="47"/>
      <c r="ETH815" s="47"/>
      <c r="ETI815" s="47"/>
      <c r="ETJ815" s="47"/>
      <c r="ETK815" s="47"/>
      <c r="ETL815" s="47"/>
      <c r="ETM815" s="47"/>
      <c r="ETN815" s="47"/>
      <c r="ETO815" s="47"/>
      <c r="ETP815" s="47"/>
      <c r="ETQ815" s="47"/>
      <c r="ETR815" s="47"/>
      <c r="ETS815" s="47"/>
      <c r="ETT815" s="47"/>
      <c r="ETU815" s="47"/>
      <c r="ETV815" s="47"/>
      <c r="ETW815" s="47"/>
      <c r="ETX815" s="47"/>
      <c r="ETY815" s="47"/>
      <c r="ETZ815" s="47"/>
      <c r="EUA815" s="47"/>
      <c r="EUB815" s="47"/>
      <c r="EUC815" s="47"/>
      <c r="EUD815" s="47"/>
      <c r="EUE815" s="47"/>
      <c r="EUF815" s="47"/>
      <c r="EUG815" s="47"/>
      <c r="EUH815" s="47"/>
      <c r="EUI815" s="47"/>
      <c r="EUJ815" s="47"/>
      <c r="EUK815" s="47"/>
      <c r="EUL815" s="47"/>
      <c r="EUM815" s="47"/>
      <c r="EUN815" s="47"/>
      <c r="EUO815" s="47"/>
      <c r="EUP815" s="47"/>
      <c r="EUQ815" s="47"/>
      <c r="EUR815" s="47"/>
      <c r="EUS815" s="47"/>
      <c r="EUT815" s="47"/>
      <c r="EUU815" s="47"/>
      <c r="EUV815" s="47"/>
      <c r="EUW815" s="47"/>
      <c r="EUX815" s="47"/>
      <c r="EUY815" s="47"/>
      <c r="EUZ815" s="47"/>
      <c r="EVA815" s="47"/>
      <c r="EVB815" s="47"/>
      <c r="EVC815" s="47"/>
      <c r="EVD815" s="47"/>
      <c r="EVE815" s="47"/>
      <c r="EVF815" s="47"/>
      <c r="EVG815" s="47"/>
      <c r="EVH815" s="47"/>
      <c r="EVI815" s="47"/>
      <c r="EVJ815" s="47"/>
      <c r="EVK815" s="47"/>
      <c r="EVL815" s="47"/>
      <c r="EVM815" s="47"/>
      <c r="EVN815" s="47"/>
      <c r="EVO815" s="47"/>
      <c r="EVP815" s="47"/>
      <c r="EVQ815" s="47"/>
      <c r="EVR815" s="47"/>
      <c r="EVS815" s="47"/>
      <c r="EVT815" s="47"/>
      <c r="EVU815" s="47"/>
      <c r="EVV815" s="47"/>
      <c r="EVW815" s="47"/>
      <c r="EVX815" s="47"/>
      <c r="EVY815" s="47"/>
      <c r="EVZ815" s="47"/>
      <c r="EWA815" s="47"/>
      <c r="EWB815" s="47"/>
      <c r="EWC815" s="47"/>
      <c r="EWD815" s="47"/>
      <c r="EWE815" s="47"/>
      <c r="EWF815" s="47"/>
      <c r="EWG815" s="47"/>
      <c r="EWH815" s="47"/>
      <c r="EWI815" s="47"/>
      <c r="EWJ815" s="47"/>
      <c r="EWK815" s="47"/>
      <c r="EWL815" s="47"/>
      <c r="EWM815" s="47"/>
      <c r="EWN815" s="47"/>
      <c r="EWO815" s="47"/>
      <c r="EWP815" s="47"/>
      <c r="EWQ815" s="47"/>
      <c r="EWR815" s="47"/>
      <c r="EWS815" s="47"/>
      <c r="EWT815" s="47"/>
      <c r="EWU815" s="47"/>
      <c r="EWV815" s="47"/>
      <c r="EWW815" s="47"/>
      <c r="EWX815" s="47"/>
      <c r="EWY815" s="47"/>
      <c r="EWZ815" s="47"/>
      <c r="EXA815" s="47"/>
      <c r="EXB815" s="47"/>
      <c r="EXC815" s="47"/>
      <c r="EXD815" s="47"/>
      <c r="EXE815" s="47"/>
      <c r="EXF815" s="47"/>
      <c r="EXG815" s="47"/>
      <c r="EXH815" s="47"/>
      <c r="EXI815" s="47"/>
      <c r="EXJ815" s="47"/>
      <c r="EXK815" s="47"/>
      <c r="EXL815" s="47"/>
      <c r="EXM815" s="47"/>
      <c r="EXN815" s="47"/>
      <c r="EXO815" s="47"/>
      <c r="EXP815" s="47"/>
      <c r="EXQ815" s="47"/>
      <c r="EXR815" s="47"/>
      <c r="EXS815" s="47"/>
      <c r="EXT815" s="47"/>
      <c r="EXU815" s="47"/>
      <c r="EXV815" s="47"/>
      <c r="EXW815" s="47"/>
      <c r="EXX815" s="47"/>
      <c r="EXY815" s="47"/>
      <c r="EXZ815" s="47"/>
      <c r="EYA815" s="47"/>
      <c r="EYB815" s="47"/>
      <c r="EYC815" s="47"/>
      <c r="EYD815" s="47"/>
      <c r="EYE815" s="47"/>
      <c r="EYF815" s="47"/>
      <c r="EYG815" s="47"/>
      <c r="EYH815" s="47"/>
      <c r="EYI815" s="47"/>
      <c r="EYJ815" s="47"/>
      <c r="EYK815" s="47"/>
      <c r="EYL815" s="47"/>
      <c r="EYM815" s="47"/>
      <c r="EYN815" s="47"/>
      <c r="EYO815" s="47"/>
      <c r="EYP815" s="47"/>
      <c r="EYQ815" s="47"/>
      <c r="EYR815" s="47"/>
      <c r="EYS815" s="47"/>
      <c r="EYT815" s="47"/>
      <c r="EYU815" s="47"/>
      <c r="EYV815" s="47"/>
      <c r="EYW815" s="47"/>
      <c r="EYX815" s="47"/>
      <c r="EYY815" s="47"/>
      <c r="EYZ815" s="47"/>
      <c r="EZA815" s="47"/>
      <c r="EZB815" s="47"/>
      <c r="EZC815" s="47"/>
      <c r="EZD815" s="47"/>
      <c r="EZE815" s="47"/>
      <c r="EZF815" s="47"/>
      <c r="EZG815" s="47"/>
      <c r="EZH815" s="47"/>
      <c r="EZI815" s="47"/>
      <c r="EZJ815" s="47"/>
      <c r="EZK815" s="47"/>
      <c r="EZL815" s="47"/>
      <c r="EZM815" s="47"/>
      <c r="EZN815" s="47"/>
      <c r="EZO815" s="47"/>
      <c r="EZP815" s="47"/>
      <c r="EZQ815" s="47"/>
      <c r="EZR815" s="47"/>
      <c r="EZS815" s="47"/>
      <c r="EZT815" s="47"/>
      <c r="EZU815" s="47"/>
      <c r="EZV815" s="47"/>
      <c r="EZW815" s="47"/>
      <c r="EZX815" s="47"/>
      <c r="EZY815" s="47"/>
      <c r="EZZ815" s="47"/>
      <c r="FAA815" s="47"/>
      <c r="FAB815" s="47"/>
      <c r="FAC815" s="47"/>
      <c r="FAD815" s="47"/>
      <c r="FAE815" s="47"/>
      <c r="FAF815" s="47"/>
      <c r="FAG815" s="47"/>
      <c r="FAH815" s="47"/>
      <c r="FAI815" s="47"/>
      <c r="FAJ815" s="47"/>
      <c r="FAK815" s="47"/>
      <c r="FAL815" s="47"/>
      <c r="FAM815" s="47"/>
      <c r="FAN815" s="47"/>
      <c r="FAO815" s="47"/>
      <c r="FAP815" s="47"/>
      <c r="FAQ815" s="47"/>
      <c r="FAR815" s="47"/>
      <c r="FAS815" s="47"/>
      <c r="FAT815" s="47"/>
      <c r="FAU815" s="47"/>
      <c r="FAV815" s="47"/>
      <c r="FAW815" s="47"/>
      <c r="FAX815" s="47"/>
      <c r="FAY815" s="47"/>
      <c r="FAZ815" s="47"/>
      <c r="FBA815" s="47"/>
      <c r="FBB815" s="47"/>
      <c r="FBC815" s="47"/>
      <c r="FBD815" s="47"/>
      <c r="FBE815" s="47"/>
      <c r="FBF815" s="47"/>
      <c r="FBG815" s="47"/>
      <c r="FBH815" s="47"/>
      <c r="FBI815" s="47"/>
      <c r="FBJ815" s="47"/>
      <c r="FBK815" s="47"/>
      <c r="FBL815" s="47"/>
      <c r="FBM815" s="47"/>
      <c r="FBN815" s="47"/>
      <c r="FBO815" s="47"/>
      <c r="FBP815" s="47"/>
      <c r="FBQ815" s="47"/>
      <c r="FBR815" s="47"/>
      <c r="FBS815" s="47"/>
      <c r="FBT815" s="47"/>
      <c r="FBU815" s="47"/>
      <c r="FBV815" s="47"/>
      <c r="FBW815" s="47"/>
      <c r="FBX815" s="47"/>
      <c r="FBY815" s="47"/>
      <c r="FBZ815" s="47"/>
      <c r="FCA815" s="47"/>
      <c r="FCB815" s="47"/>
      <c r="FCC815" s="47"/>
      <c r="FCD815" s="47"/>
      <c r="FCE815" s="47"/>
      <c r="FCF815" s="47"/>
      <c r="FCG815" s="47"/>
      <c r="FCH815" s="47"/>
      <c r="FCI815" s="47"/>
      <c r="FCJ815" s="47"/>
      <c r="FCK815" s="47"/>
      <c r="FCL815" s="47"/>
      <c r="FCM815" s="47"/>
      <c r="FCN815" s="47"/>
      <c r="FCO815" s="47"/>
      <c r="FCP815" s="47"/>
      <c r="FCQ815" s="47"/>
      <c r="FCR815" s="47"/>
      <c r="FCS815" s="47"/>
      <c r="FCT815" s="47"/>
      <c r="FCU815" s="47"/>
      <c r="FCV815" s="47"/>
      <c r="FCW815" s="47"/>
      <c r="FCX815" s="47"/>
      <c r="FCY815" s="47"/>
      <c r="FCZ815" s="47"/>
      <c r="FDA815" s="47"/>
      <c r="FDB815" s="47"/>
      <c r="FDC815" s="47"/>
      <c r="FDD815" s="47"/>
      <c r="FDE815" s="47"/>
      <c r="FDF815" s="47"/>
      <c r="FDG815" s="47"/>
      <c r="FDH815" s="47"/>
      <c r="FDI815" s="47"/>
      <c r="FDJ815" s="47"/>
      <c r="FDK815" s="47"/>
      <c r="FDL815" s="47"/>
      <c r="FDM815" s="47"/>
      <c r="FDN815" s="47"/>
      <c r="FDO815" s="47"/>
      <c r="FDP815" s="47"/>
      <c r="FDQ815" s="47"/>
      <c r="FDR815" s="47"/>
      <c r="FDS815" s="47"/>
      <c r="FDT815" s="47"/>
      <c r="FDU815" s="47"/>
      <c r="FDV815" s="47"/>
      <c r="FDW815" s="47"/>
      <c r="FDX815" s="47"/>
      <c r="FDY815" s="47"/>
      <c r="FDZ815" s="47"/>
      <c r="FEA815" s="47"/>
      <c r="FEB815" s="47"/>
      <c r="FEC815" s="47"/>
      <c r="FED815" s="47"/>
      <c r="FEE815" s="47"/>
      <c r="FEF815" s="47"/>
      <c r="FEG815" s="47"/>
      <c r="FEH815" s="47"/>
      <c r="FEI815" s="47"/>
      <c r="FEJ815" s="47"/>
      <c r="FEK815" s="47"/>
      <c r="FEL815" s="47"/>
      <c r="FEM815" s="47"/>
      <c r="FEN815" s="47"/>
      <c r="FEO815" s="47"/>
      <c r="FEP815" s="47"/>
      <c r="FEQ815" s="47"/>
      <c r="FER815" s="47"/>
      <c r="FES815" s="47"/>
      <c r="FET815" s="47"/>
      <c r="FEU815" s="47"/>
      <c r="FEV815" s="47"/>
      <c r="FEW815" s="47"/>
      <c r="FEX815" s="47"/>
      <c r="FEY815" s="47"/>
      <c r="FEZ815" s="47"/>
      <c r="FFA815" s="47"/>
      <c r="FFB815" s="47"/>
      <c r="FFC815" s="47"/>
      <c r="FFD815" s="47"/>
      <c r="FFE815" s="47"/>
      <c r="FFF815" s="47"/>
      <c r="FFG815" s="47"/>
      <c r="FFH815" s="47"/>
      <c r="FFI815" s="47"/>
      <c r="FFJ815" s="47"/>
      <c r="FFK815" s="47"/>
      <c r="FFL815" s="47"/>
      <c r="FFM815" s="47"/>
      <c r="FFN815" s="47"/>
      <c r="FFO815" s="47"/>
      <c r="FFP815" s="47"/>
      <c r="FFQ815" s="47"/>
      <c r="FFR815" s="47"/>
      <c r="FFS815" s="47"/>
      <c r="FFT815" s="47"/>
      <c r="FFU815" s="47"/>
      <c r="FFV815" s="47"/>
      <c r="FFW815" s="47"/>
      <c r="FFX815" s="47"/>
      <c r="FFY815" s="47"/>
      <c r="FFZ815" s="47"/>
      <c r="FGA815" s="47"/>
      <c r="FGB815" s="47"/>
      <c r="FGC815" s="47"/>
      <c r="FGD815" s="47"/>
      <c r="FGE815" s="47"/>
      <c r="FGF815" s="47"/>
      <c r="FGG815" s="47"/>
      <c r="FGH815" s="47"/>
      <c r="FGI815" s="47"/>
      <c r="FGJ815" s="47"/>
      <c r="FGK815" s="47"/>
      <c r="FGL815" s="47"/>
      <c r="FGM815" s="47"/>
      <c r="FGN815" s="47"/>
      <c r="FGO815" s="47"/>
      <c r="FGP815" s="47"/>
      <c r="FGQ815" s="47"/>
      <c r="FGR815" s="47"/>
      <c r="FGS815" s="47"/>
      <c r="FGT815" s="47"/>
      <c r="FGU815" s="47"/>
      <c r="FGV815" s="47"/>
      <c r="FGW815" s="47"/>
      <c r="FGX815" s="47"/>
      <c r="FGY815" s="47"/>
      <c r="FGZ815" s="47"/>
      <c r="FHA815" s="47"/>
      <c r="FHB815" s="47"/>
      <c r="FHC815" s="47"/>
      <c r="FHD815" s="47"/>
      <c r="FHE815" s="47"/>
      <c r="FHF815" s="47"/>
      <c r="FHG815" s="47"/>
      <c r="FHH815" s="47"/>
      <c r="FHI815" s="47"/>
      <c r="FHJ815" s="47"/>
      <c r="FHK815" s="47"/>
      <c r="FHL815" s="47"/>
      <c r="FHM815" s="47"/>
      <c r="FHN815" s="47"/>
      <c r="FHO815" s="47"/>
      <c r="FHP815" s="47"/>
      <c r="FHQ815" s="47"/>
      <c r="FHR815" s="47"/>
      <c r="FHS815" s="47"/>
      <c r="FHT815" s="47"/>
      <c r="FHU815" s="47"/>
      <c r="FHV815" s="47"/>
      <c r="FHW815" s="47"/>
      <c r="FHX815" s="47"/>
      <c r="FHY815" s="47"/>
      <c r="FHZ815" s="47"/>
      <c r="FIA815" s="47"/>
      <c r="FIB815" s="47"/>
      <c r="FIC815" s="47"/>
      <c r="FID815" s="47"/>
      <c r="FIE815" s="47"/>
      <c r="FIF815" s="47"/>
      <c r="FIG815" s="47"/>
      <c r="FIH815" s="47"/>
      <c r="FII815" s="47"/>
      <c r="FIJ815" s="47"/>
      <c r="FIK815" s="47"/>
      <c r="FIL815" s="47"/>
      <c r="FIM815" s="47"/>
      <c r="FIN815" s="47"/>
      <c r="FIO815" s="47"/>
      <c r="FIP815" s="47"/>
      <c r="FIQ815" s="47"/>
      <c r="FIR815" s="47"/>
      <c r="FIS815" s="47"/>
      <c r="FIT815" s="47"/>
      <c r="FIU815" s="47"/>
      <c r="FIV815" s="47"/>
      <c r="FIW815" s="47"/>
      <c r="FIX815" s="47"/>
      <c r="FIY815" s="47"/>
      <c r="FIZ815" s="47"/>
      <c r="FJA815" s="47"/>
      <c r="FJB815" s="47"/>
      <c r="FJC815" s="47"/>
      <c r="FJD815" s="47"/>
      <c r="FJE815" s="47"/>
      <c r="FJF815" s="47"/>
      <c r="FJG815" s="47"/>
      <c r="FJH815" s="47"/>
      <c r="FJI815" s="47"/>
      <c r="FJJ815" s="47"/>
      <c r="FJK815" s="47"/>
      <c r="FJL815" s="47"/>
      <c r="FJM815" s="47"/>
      <c r="FJN815" s="47"/>
      <c r="FJO815" s="47"/>
      <c r="FJP815" s="47"/>
      <c r="FJQ815" s="47"/>
      <c r="FJR815" s="47"/>
      <c r="FJS815" s="47"/>
      <c r="FJT815" s="47"/>
      <c r="FJU815" s="47"/>
      <c r="FJV815" s="47"/>
      <c r="FJW815" s="47"/>
      <c r="FJX815" s="47"/>
      <c r="FJY815" s="47"/>
      <c r="FJZ815" s="47"/>
      <c r="FKA815" s="47"/>
      <c r="FKB815" s="47"/>
      <c r="FKC815" s="47"/>
      <c r="FKD815" s="47"/>
      <c r="FKE815" s="47"/>
      <c r="FKF815" s="47"/>
      <c r="FKG815" s="47"/>
      <c r="FKH815" s="47"/>
      <c r="FKI815" s="47"/>
      <c r="FKJ815" s="47"/>
      <c r="FKK815" s="47"/>
      <c r="FKL815" s="47"/>
      <c r="FKM815" s="47"/>
      <c r="FKN815" s="47"/>
      <c r="FKO815" s="47"/>
      <c r="FKP815" s="47"/>
      <c r="FKQ815" s="47"/>
      <c r="FKR815" s="47"/>
      <c r="FKS815" s="47"/>
      <c r="FKT815" s="47"/>
      <c r="FKU815" s="47"/>
      <c r="FKV815" s="47"/>
      <c r="FKW815" s="47"/>
      <c r="FKX815" s="47"/>
      <c r="FKY815" s="47"/>
      <c r="FKZ815" s="47"/>
      <c r="FLA815" s="47"/>
      <c r="FLB815" s="47"/>
      <c r="FLC815" s="47"/>
      <c r="FLD815" s="47"/>
      <c r="FLE815" s="47"/>
      <c r="FLF815" s="47"/>
      <c r="FLG815" s="47"/>
      <c r="FLH815" s="47"/>
      <c r="FLI815" s="47"/>
      <c r="FLJ815" s="47"/>
      <c r="FLK815" s="47"/>
      <c r="FLL815" s="47"/>
      <c r="FLM815" s="47"/>
      <c r="FLN815" s="47"/>
      <c r="FLO815" s="47"/>
      <c r="FLP815" s="47"/>
      <c r="FLQ815" s="47"/>
      <c r="FLR815" s="47"/>
      <c r="FLS815" s="47"/>
      <c r="FLT815" s="47"/>
      <c r="FLU815" s="47"/>
      <c r="FLV815" s="47"/>
      <c r="FLW815" s="47"/>
      <c r="FLX815" s="47"/>
      <c r="FLY815" s="47"/>
      <c r="FLZ815" s="47"/>
      <c r="FMA815" s="47"/>
      <c r="FMB815" s="47"/>
      <c r="FMC815" s="47"/>
      <c r="FMD815" s="47"/>
      <c r="FME815" s="47"/>
      <c r="FMF815" s="47"/>
      <c r="FMG815" s="47"/>
      <c r="FMH815" s="47"/>
      <c r="FMI815" s="47"/>
      <c r="FMJ815" s="47"/>
      <c r="FMK815" s="47"/>
      <c r="FML815" s="47"/>
      <c r="FMM815" s="47"/>
      <c r="FMN815" s="47"/>
      <c r="FMO815" s="47"/>
      <c r="FMP815" s="47"/>
      <c r="FMQ815" s="47"/>
      <c r="FMR815" s="47"/>
      <c r="FMS815" s="47"/>
      <c r="FMT815" s="47"/>
      <c r="FMU815" s="47"/>
      <c r="FMV815" s="47"/>
      <c r="FMW815" s="47"/>
      <c r="FMX815" s="47"/>
      <c r="FMY815" s="47"/>
      <c r="FMZ815" s="47"/>
      <c r="FNA815" s="47"/>
      <c r="FNB815" s="47"/>
      <c r="FNC815" s="47"/>
      <c r="FND815" s="47"/>
      <c r="FNE815" s="47"/>
      <c r="FNF815" s="47"/>
      <c r="FNG815" s="47"/>
      <c r="FNH815" s="47"/>
      <c r="FNI815" s="47"/>
      <c r="FNJ815" s="47"/>
      <c r="FNK815" s="47"/>
      <c r="FNL815" s="47"/>
      <c r="FNM815" s="47"/>
      <c r="FNN815" s="47"/>
      <c r="FNO815" s="47"/>
      <c r="FNP815" s="47"/>
      <c r="FNQ815" s="47"/>
      <c r="FNR815" s="47"/>
      <c r="FNS815" s="47"/>
      <c r="FNT815" s="47"/>
      <c r="FNU815" s="47"/>
      <c r="FNV815" s="47"/>
      <c r="FNW815" s="47"/>
      <c r="FNX815" s="47"/>
      <c r="FNY815" s="47"/>
      <c r="FNZ815" s="47"/>
      <c r="FOA815" s="47"/>
      <c r="FOB815" s="47"/>
      <c r="FOC815" s="47"/>
      <c r="FOD815" s="47"/>
      <c r="FOE815" s="47"/>
      <c r="FOF815" s="47"/>
      <c r="FOG815" s="47"/>
      <c r="FOH815" s="47"/>
      <c r="FOI815" s="47"/>
      <c r="FOJ815" s="47"/>
      <c r="FOK815" s="47"/>
      <c r="FOL815" s="47"/>
      <c r="FOM815" s="47"/>
      <c r="FON815" s="47"/>
      <c r="FOO815" s="47"/>
      <c r="FOP815" s="47"/>
      <c r="FOQ815" s="47"/>
      <c r="FOR815" s="47"/>
      <c r="FOS815" s="47"/>
      <c r="FOT815" s="47"/>
      <c r="FOU815" s="47"/>
      <c r="FOV815" s="47"/>
      <c r="FOW815" s="47"/>
      <c r="FOX815" s="47"/>
      <c r="FOY815" s="47"/>
      <c r="FOZ815" s="47"/>
      <c r="FPA815" s="47"/>
      <c r="FPB815" s="47"/>
      <c r="FPC815" s="47"/>
      <c r="FPD815" s="47"/>
      <c r="FPE815" s="47"/>
      <c r="FPF815" s="47"/>
      <c r="FPG815" s="47"/>
      <c r="FPH815" s="47"/>
      <c r="FPI815" s="47"/>
      <c r="FPJ815" s="47"/>
      <c r="FPK815" s="47"/>
      <c r="FPL815" s="47"/>
      <c r="FPM815" s="47"/>
      <c r="FPN815" s="47"/>
      <c r="FPO815" s="47"/>
      <c r="FPP815" s="47"/>
      <c r="FPQ815" s="47"/>
      <c r="FPR815" s="47"/>
      <c r="FPS815" s="47"/>
      <c r="FPT815" s="47"/>
      <c r="FPU815" s="47"/>
      <c r="FPV815" s="47"/>
      <c r="FPW815" s="47"/>
      <c r="FPX815" s="47"/>
      <c r="FPY815" s="47"/>
      <c r="FPZ815" s="47"/>
      <c r="FQA815" s="47"/>
      <c r="FQB815" s="47"/>
      <c r="FQC815" s="47"/>
      <c r="FQD815" s="47"/>
      <c r="FQE815" s="47"/>
      <c r="FQF815" s="47"/>
      <c r="FQG815" s="47"/>
      <c r="FQH815" s="47"/>
      <c r="FQI815" s="47"/>
      <c r="FQJ815" s="47"/>
      <c r="FQK815" s="47"/>
      <c r="FQL815" s="47"/>
      <c r="FQM815" s="47"/>
      <c r="FQN815" s="47"/>
      <c r="FQO815" s="47"/>
      <c r="FQP815" s="47"/>
      <c r="FQQ815" s="47"/>
      <c r="FQR815" s="47"/>
      <c r="FQS815" s="47"/>
      <c r="FQT815" s="47"/>
      <c r="FQU815" s="47"/>
      <c r="FQV815" s="47"/>
      <c r="FQW815" s="47"/>
      <c r="FQX815" s="47"/>
      <c r="FQY815" s="47"/>
      <c r="FQZ815" s="47"/>
      <c r="FRA815" s="47"/>
      <c r="FRB815" s="47"/>
      <c r="FRC815" s="47"/>
      <c r="FRD815" s="47"/>
      <c r="FRE815" s="47"/>
      <c r="FRF815" s="47"/>
      <c r="FRG815" s="47"/>
      <c r="FRH815" s="47"/>
      <c r="FRI815" s="47"/>
      <c r="FRJ815" s="47"/>
      <c r="FRK815" s="47"/>
      <c r="FRL815" s="47"/>
      <c r="FRM815" s="47"/>
      <c r="FRN815" s="47"/>
      <c r="FRO815" s="47"/>
      <c r="FRP815" s="47"/>
      <c r="FRQ815" s="47"/>
      <c r="FRR815" s="47"/>
      <c r="FRS815" s="47"/>
      <c r="FRT815" s="47"/>
      <c r="FRU815" s="47"/>
      <c r="FRV815" s="47"/>
      <c r="FRW815" s="47"/>
      <c r="FRX815" s="47"/>
      <c r="FRY815" s="47"/>
      <c r="FRZ815" s="47"/>
      <c r="FSA815" s="47"/>
      <c r="FSB815" s="47"/>
      <c r="FSC815" s="47"/>
      <c r="FSD815" s="47"/>
      <c r="FSE815" s="47"/>
      <c r="FSF815" s="47"/>
      <c r="FSG815" s="47"/>
      <c r="FSH815" s="47"/>
      <c r="FSI815" s="47"/>
      <c r="FSJ815" s="47"/>
      <c r="FSK815" s="47"/>
      <c r="FSL815" s="47"/>
      <c r="FSM815" s="47"/>
      <c r="FSN815" s="47"/>
      <c r="FSO815" s="47"/>
      <c r="FSP815" s="47"/>
      <c r="FSQ815" s="47"/>
      <c r="FSR815" s="47"/>
      <c r="FSS815" s="47"/>
      <c r="FST815" s="47"/>
      <c r="FSU815" s="47"/>
      <c r="FSV815" s="47"/>
      <c r="FSW815" s="47"/>
      <c r="FSX815" s="47"/>
      <c r="FSY815" s="47"/>
      <c r="FSZ815" s="47"/>
      <c r="FTA815" s="47"/>
      <c r="FTB815" s="47"/>
      <c r="FTC815" s="47"/>
      <c r="FTD815" s="47"/>
      <c r="FTE815" s="47"/>
      <c r="FTF815" s="47"/>
      <c r="FTG815" s="47"/>
      <c r="FTH815" s="47"/>
      <c r="FTI815" s="47"/>
      <c r="FTJ815" s="47"/>
      <c r="FTK815" s="47"/>
      <c r="FTL815" s="47"/>
      <c r="FTM815" s="47"/>
      <c r="FTN815" s="47"/>
      <c r="FTO815" s="47"/>
      <c r="FTP815" s="47"/>
      <c r="FTQ815" s="47"/>
      <c r="FTR815" s="47"/>
      <c r="FTS815" s="47"/>
      <c r="FTT815" s="47"/>
      <c r="FTU815" s="47"/>
      <c r="FTV815" s="47"/>
      <c r="FTW815" s="47"/>
      <c r="FTX815" s="47"/>
      <c r="FTY815" s="47"/>
      <c r="FTZ815" s="47"/>
      <c r="FUA815" s="47"/>
      <c r="FUB815" s="47"/>
      <c r="FUC815" s="47"/>
      <c r="FUD815" s="47"/>
      <c r="FUE815" s="47"/>
      <c r="FUF815" s="47"/>
      <c r="FUG815" s="47"/>
      <c r="FUH815" s="47"/>
      <c r="FUI815" s="47"/>
      <c r="FUJ815" s="47"/>
      <c r="FUK815" s="47"/>
      <c r="FUL815" s="47"/>
      <c r="FUM815" s="47"/>
      <c r="FUN815" s="47"/>
      <c r="FUO815" s="47"/>
      <c r="FUP815" s="47"/>
      <c r="FUQ815" s="47"/>
      <c r="FUR815" s="47"/>
      <c r="FUS815" s="47"/>
      <c r="FUT815" s="47"/>
      <c r="FUU815" s="47"/>
      <c r="FUV815" s="47"/>
      <c r="FUW815" s="47"/>
      <c r="FUX815" s="47"/>
      <c r="FUY815" s="47"/>
      <c r="FUZ815" s="47"/>
      <c r="FVA815" s="47"/>
      <c r="FVB815" s="47"/>
      <c r="FVC815" s="47"/>
      <c r="FVD815" s="47"/>
      <c r="FVE815" s="47"/>
      <c r="FVF815" s="47"/>
      <c r="FVG815" s="47"/>
      <c r="FVH815" s="47"/>
      <c r="FVI815" s="47"/>
      <c r="FVJ815" s="47"/>
      <c r="FVK815" s="47"/>
      <c r="FVL815" s="47"/>
      <c r="FVM815" s="47"/>
      <c r="FVN815" s="47"/>
      <c r="FVO815" s="47"/>
      <c r="FVP815" s="47"/>
      <c r="FVQ815" s="47"/>
      <c r="FVR815" s="47"/>
      <c r="FVS815" s="47"/>
      <c r="FVT815" s="47"/>
      <c r="FVU815" s="47"/>
      <c r="FVV815" s="47"/>
      <c r="FVW815" s="47"/>
      <c r="FVX815" s="47"/>
      <c r="FVY815" s="47"/>
      <c r="FVZ815" s="47"/>
      <c r="FWA815" s="47"/>
      <c r="FWB815" s="47"/>
      <c r="FWC815" s="47"/>
      <c r="FWD815" s="47"/>
      <c r="FWE815" s="47"/>
      <c r="FWF815" s="47"/>
      <c r="FWG815" s="47"/>
      <c r="FWH815" s="47"/>
      <c r="FWI815" s="47"/>
      <c r="FWJ815" s="47"/>
      <c r="FWK815" s="47"/>
      <c r="FWL815" s="47"/>
      <c r="FWM815" s="47"/>
      <c r="FWN815" s="47"/>
      <c r="FWO815" s="47"/>
      <c r="FWP815" s="47"/>
      <c r="FWQ815" s="47"/>
      <c r="FWR815" s="47"/>
      <c r="FWS815" s="47"/>
      <c r="FWT815" s="47"/>
      <c r="FWU815" s="47"/>
      <c r="FWV815" s="47"/>
      <c r="FWW815" s="47"/>
      <c r="FWX815" s="47"/>
      <c r="FWY815" s="47"/>
      <c r="FWZ815" s="47"/>
      <c r="FXA815" s="47"/>
      <c r="FXB815" s="47"/>
      <c r="FXC815" s="47"/>
      <c r="FXD815" s="47"/>
      <c r="FXE815" s="47"/>
      <c r="FXF815" s="47"/>
      <c r="FXG815" s="47"/>
      <c r="FXH815" s="47"/>
      <c r="FXI815" s="47"/>
      <c r="FXJ815" s="47"/>
      <c r="FXK815" s="47"/>
      <c r="FXL815" s="47"/>
      <c r="FXM815" s="47"/>
      <c r="FXN815" s="47"/>
      <c r="FXO815" s="47"/>
      <c r="FXP815" s="47"/>
      <c r="FXQ815" s="47"/>
      <c r="FXR815" s="47"/>
      <c r="FXS815" s="47"/>
      <c r="FXT815" s="47"/>
      <c r="FXU815" s="47"/>
      <c r="FXV815" s="47"/>
      <c r="FXW815" s="47"/>
      <c r="FXX815" s="47"/>
      <c r="FXY815" s="47"/>
      <c r="FXZ815" s="47"/>
      <c r="FYA815" s="47"/>
      <c r="FYB815" s="47"/>
      <c r="FYC815" s="47"/>
      <c r="FYD815" s="47"/>
      <c r="FYE815" s="47"/>
      <c r="FYF815" s="47"/>
      <c r="FYG815" s="47"/>
      <c r="FYH815" s="47"/>
      <c r="FYI815" s="47"/>
      <c r="FYJ815" s="47"/>
      <c r="FYK815" s="47"/>
      <c r="FYL815" s="47"/>
      <c r="FYM815" s="47"/>
      <c r="FYN815" s="47"/>
      <c r="FYO815" s="47"/>
      <c r="FYP815" s="47"/>
      <c r="FYQ815" s="47"/>
      <c r="FYR815" s="47"/>
      <c r="FYS815" s="47"/>
      <c r="FYT815" s="47"/>
      <c r="FYU815" s="47"/>
      <c r="FYV815" s="47"/>
      <c r="FYW815" s="47"/>
      <c r="FYX815" s="47"/>
      <c r="FYY815" s="47"/>
      <c r="FYZ815" s="47"/>
      <c r="FZA815" s="47"/>
      <c r="FZB815" s="47"/>
      <c r="FZC815" s="47"/>
      <c r="FZD815" s="47"/>
      <c r="FZE815" s="47"/>
      <c r="FZF815" s="47"/>
      <c r="FZG815" s="47"/>
      <c r="FZH815" s="47"/>
      <c r="FZI815" s="47"/>
      <c r="FZJ815" s="47"/>
      <c r="FZK815" s="47"/>
      <c r="FZL815" s="47"/>
      <c r="FZM815" s="47"/>
      <c r="FZN815" s="47"/>
      <c r="FZO815" s="47"/>
      <c r="FZP815" s="47"/>
      <c r="FZQ815" s="47"/>
      <c r="FZR815" s="47"/>
      <c r="FZS815" s="47"/>
      <c r="FZT815" s="47"/>
      <c r="FZU815" s="47"/>
      <c r="FZV815" s="47"/>
      <c r="FZW815" s="47"/>
      <c r="FZX815" s="47"/>
      <c r="FZY815" s="47"/>
      <c r="FZZ815" s="47"/>
      <c r="GAA815" s="47"/>
      <c r="GAB815" s="47"/>
      <c r="GAC815" s="47"/>
      <c r="GAD815" s="47"/>
      <c r="GAE815" s="47"/>
      <c r="GAF815" s="47"/>
      <c r="GAG815" s="47"/>
      <c r="GAH815" s="47"/>
      <c r="GAI815" s="47"/>
      <c r="GAJ815" s="47"/>
      <c r="GAK815" s="47"/>
      <c r="GAL815" s="47"/>
      <c r="GAM815" s="47"/>
      <c r="GAN815" s="47"/>
      <c r="GAO815" s="47"/>
      <c r="GAP815" s="47"/>
      <c r="GAQ815" s="47"/>
      <c r="GAR815" s="47"/>
      <c r="GAS815" s="47"/>
      <c r="GAT815" s="47"/>
      <c r="GAU815" s="47"/>
      <c r="GAV815" s="47"/>
      <c r="GAW815" s="47"/>
      <c r="GAX815" s="47"/>
      <c r="GAY815" s="47"/>
      <c r="GAZ815" s="47"/>
      <c r="GBA815" s="47"/>
      <c r="GBB815" s="47"/>
      <c r="GBC815" s="47"/>
      <c r="GBD815" s="47"/>
      <c r="GBE815" s="47"/>
      <c r="GBF815" s="47"/>
      <c r="GBG815" s="47"/>
      <c r="GBH815" s="47"/>
      <c r="GBI815" s="47"/>
      <c r="GBJ815" s="47"/>
      <c r="GBK815" s="47"/>
      <c r="GBL815" s="47"/>
      <c r="GBM815" s="47"/>
      <c r="GBN815" s="47"/>
      <c r="GBO815" s="47"/>
      <c r="GBP815" s="47"/>
      <c r="GBQ815" s="47"/>
      <c r="GBR815" s="47"/>
      <c r="GBS815" s="47"/>
      <c r="GBT815" s="47"/>
      <c r="GBU815" s="47"/>
      <c r="GBV815" s="47"/>
      <c r="GBW815" s="47"/>
      <c r="GBX815" s="47"/>
      <c r="GBY815" s="47"/>
      <c r="GBZ815" s="47"/>
      <c r="GCA815" s="47"/>
      <c r="GCB815" s="47"/>
      <c r="GCC815" s="47"/>
      <c r="GCD815" s="47"/>
      <c r="GCE815" s="47"/>
      <c r="GCF815" s="47"/>
      <c r="GCG815" s="47"/>
      <c r="GCH815" s="47"/>
      <c r="GCI815" s="47"/>
      <c r="GCJ815" s="47"/>
      <c r="GCK815" s="47"/>
      <c r="GCL815" s="47"/>
      <c r="GCM815" s="47"/>
      <c r="GCN815" s="47"/>
      <c r="GCO815" s="47"/>
      <c r="GCP815" s="47"/>
      <c r="GCQ815" s="47"/>
      <c r="GCR815" s="47"/>
      <c r="GCS815" s="47"/>
      <c r="GCT815" s="47"/>
      <c r="GCU815" s="47"/>
      <c r="GCV815" s="47"/>
      <c r="GCW815" s="47"/>
      <c r="GCX815" s="47"/>
      <c r="GCY815" s="47"/>
      <c r="GCZ815" s="47"/>
      <c r="GDA815" s="47"/>
      <c r="GDB815" s="47"/>
      <c r="GDC815" s="47"/>
      <c r="GDD815" s="47"/>
      <c r="GDE815" s="47"/>
      <c r="GDF815" s="47"/>
      <c r="GDG815" s="47"/>
      <c r="GDH815" s="47"/>
      <c r="GDI815" s="47"/>
      <c r="GDJ815" s="47"/>
      <c r="GDK815" s="47"/>
      <c r="GDL815" s="47"/>
      <c r="GDM815" s="47"/>
      <c r="GDN815" s="47"/>
      <c r="GDO815" s="47"/>
      <c r="GDP815" s="47"/>
      <c r="GDQ815" s="47"/>
      <c r="GDR815" s="47"/>
      <c r="GDS815" s="47"/>
      <c r="GDT815" s="47"/>
      <c r="GDU815" s="47"/>
      <c r="GDV815" s="47"/>
      <c r="GDW815" s="47"/>
      <c r="GDX815" s="47"/>
      <c r="GDY815" s="47"/>
      <c r="GDZ815" s="47"/>
      <c r="GEA815" s="47"/>
      <c r="GEB815" s="47"/>
      <c r="GEC815" s="47"/>
      <c r="GED815" s="47"/>
      <c r="GEE815" s="47"/>
      <c r="GEF815" s="47"/>
      <c r="GEG815" s="47"/>
      <c r="GEH815" s="47"/>
      <c r="GEI815" s="47"/>
      <c r="GEJ815" s="47"/>
      <c r="GEK815" s="47"/>
      <c r="GEL815" s="47"/>
      <c r="GEM815" s="47"/>
      <c r="GEN815" s="47"/>
      <c r="GEO815" s="47"/>
      <c r="GEP815" s="47"/>
      <c r="GEQ815" s="47"/>
      <c r="GER815" s="47"/>
      <c r="GES815" s="47"/>
      <c r="GET815" s="47"/>
      <c r="GEU815" s="47"/>
      <c r="GEV815" s="47"/>
      <c r="GEW815" s="47"/>
      <c r="GEX815" s="47"/>
      <c r="GEY815" s="47"/>
      <c r="GEZ815" s="47"/>
      <c r="GFA815" s="47"/>
      <c r="GFB815" s="47"/>
      <c r="GFC815" s="47"/>
      <c r="GFD815" s="47"/>
      <c r="GFE815" s="47"/>
      <c r="GFF815" s="47"/>
      <c r="GFG815" s="47"/>
      <c r="GFH815" s="47"/>
      <c r="GFI815" s="47"/>
      <c r="GFJ815" s="47"/>
      <c r="GFK815" s="47"/>
      <c r="GFL815" s="47"/>
      <c r="GFM815" s="47"/>
      <c r="GFN815" s="47"/>
      <c r="GFO815" s="47"/>
      <c r="GFP815" s="47"/>
      <c r="GFQ815" s="47"/>
      <c r="GFR815" s="47"/>
      <c r="GFS815" s="47"/>
      <c r="GFT815" s="47"/>
      <c r="GFU815" s="47"/>
      <c r="GFV815" s="47"/>
      <c r="GFW815" s="47"/>
      <c r="GFX815" s="47"/>
      <c r="GFY815" s="47"/>
      <c r="GFZ815" s="47"/>
      <c r="GGA815" s="47"/>
      <c r="GGB815" s="47"/>
      <c r="GGC815" s="47"/>
      <c r="GGD815" s="47"/>
      <c r="GGE815" s="47"/>
      <c r="GGF815" s="47"/>
      <c r="GGG815" s="47"/>
      <c r="GGH815" s="47"/>
      <c r="GGI815" s="47"/>
      <c r="GGJ815" s="47"/>
      <c r="GGK815" s="47"/>
      <c r="GGL815" s="47"/>
      <c r="GGM815" s="47"/>
      <c r="GGN815" s="47"/>
      <c r="GGO815" s="47"/>
      <c r="GGP815" s="47"/>
      <c r="GGQ815" s="47"/>
      <c r="GGR815" s="47"/>
      <c r="GGS815" s="47"/>
      <c r="GGT815" s="47"/>
      <c r="GGU815" s="47"/>
      <c r="GGV815" s="47"/>
      <c r="GGW815" s="47"/>
      <c r="GGX815" s="47"/>
      <c r="GGY815" s="47"/>
      <c r="GGZ815" s="47"/>
      <c r="GHA815" s="47"/>
      <c r="GHB815" s="47"/>
      <c r="GHC815" s="47"/>
      <c r="GHD815" s="47"/>
      <c r="GHE815" s="47"/>
      <c r="GHF815" s="47"/>
      <c r="GHG815" s="47"/>
      <c r="GHH815" s="47"/>
      <c r="GHI815" s="47"/>
      <c r="GHJ815" s="47"/>
      <c r="GHK815" s="47"/>
      <c r="GHL815" s="47"/>
      <c r="GHM815" s="47"/>
      <c r="GHN815" s="47"/>
      <c r="GHO815" s="47"/>
      <c r="GHP815" s="47"/>
      <c r="GHQ815" s="47"/>
      <c r="GHR815" s="47"/>
      <c r="GHS815" s="47"/>
      <c r="GHT815" s="47"/>
      <c r="GHU815" s="47"/>
      <c r="GHV815" s="47"/>
      <c r="GHW815" s="47"/>
      <c r="GHX815" s="47"/>
      <c r="GHY815" s="47"/>
      <c r="GHZ815" s="47"/>
      <c r="GIA815" s="47"/>
      <c r="GIB815" s="47"/>
      <c r="GIC815" s="47"/>
      <c r="GID815" s="47"/>
      <c r="GIE815" s="47"/>
      <c r="GIF815" s="47"/>
      <c r="GIG815" s="47"/>
      <c r="GIH815" s="47"/>
      <c r="GII815" s="47"/>
      <c r="GIJ815" s="47"/>
      <c r="GIK815" s="47"/>
      <c r="GIL815" s="47"/>
      <c r="GIM815" s="47"/>
      <c r="GIN815" s="47"/>
      <c r="GIO815" s="47"/>
      <c r="GIP815" s="47"/>
      <c r="GIQ815" s="47"/>
      <c r="GIR815" s="47"/>
      <c r="GIS815" s="47"/>
      <c r="GIT815" s="47"/>
      <c r="GIU815" s="47"/>
      <c r="GIV815" s="47"/>
      <c r="GIW815" s="47"/>
      <c r="GIX815" s="47"/>
      <c r="GIY815" s="47"/>
      <c r="GIZ815" s="47"/>
      <c r="GJA815" s="47"/>
      <c r="GJB815" s="47"/>
      <c r="GJC815" s="47"/>
      <c r="GJD815" s="47"/>
      <c r="GJE815" s="47"/>
      <c r="GJF815" s="47"/>
      <c r="GJG815" s="47"/>
      <c r="GJH815" s="47"/>
      <c r="GJI815" s="47"/>
      <c r="GJJ815" s="47"/>
      <c r="GJK815" s="47"/>
      <c r="GJL815" s="47"/>
      <c r="GJM815" s="47"/>
      <c r="GJN815" s="47"/>
      <c r="GJO815" s="47"/>
      <c r="GJP815" s="47"/>
      <c r="GJQ815" s="47"/>
      <c r="GJR815" s="47"/>
      <c r="GJS815" s="47"/>
      <c r="GJT815" s="47"/>
      <c r="GJU815" s="47"/>
      <c r="GJV815" s="47"/>
      <c r="GJW815" s="47"/>
      <c r="GJX815" s="47"/>
      <c r="GJY815" s="47"/>
      <c r="GJZ815" s="47"/>
      <c r="GKA815" s="47"/>
      <c r="GKB815" s="47"/>
      <c r="GKC815" s="47"/>
      <c r="GKD815" s="47"/>
      <c r="GKE815" s="47"/>
      <c r="GKF815" s="47"/>
      <c r="GKG815" s="47"/>
      <c r="GKH815" s="47"/>
      <c r="GKI815" s="47"/>
      <c r="GKJ815" s="47"/>
      <c r="GKK815" s="47"/>
      <c r="GKL815" s="47"/>
      <c r="GKM815" s="47"/>
      <c r="GKN815" s="47"/>
      <c r="GKO815" s="47"/>
      <c r="GKP815" s="47"/>
      <c r="GKQ815" s="47"/>
      <c r="GKR815" s="47"/>
      <c r="GKS815" s="47"/>
      <c r="GKT815" s="47"/>
      <c r="GKU815" s="47"/>
      <c r="GKV815" s="47"/>
      <c r="GKW815" s="47"/>
      <c r="GKX815" s="47"/>
      <c r="GKY815" s="47"/>
      <c r="GKZ815" s="47"/>
      <c r="GLA815" s="47"/>
      <c r="GLB815" s="47"/>
      <c r="GLC815" s="47"/>
      <c r="GLD815" s="47"/>
      <c r="GLE815" s="47"/>
      <c r="GLF815" s="47"/>
      <c r="GLG815" s="47"/>
      <c r="GLH815" s="47"/>
      <c r="GLI815" s="47"/>
      <c r="GLJ815" s="47"/>
      <c r="GLK815" s="47"/>
      <c r="GLL815" s="47"/>
      <c r="GLM815" s="47"/>
      <c r="GLN815" s="47"/>
      <c r="GLO815" s="47"/>
      <c r="GLP815" s="47"/>
      <c r="GLQ815" s="47"/>
      <c r="GLR815" s="47"/>
      <c r="GLS815" s="47"/>
      <c r="GLT815" s="47"/>
      <c r="GLU815" s="47"/>
      <c r="GLV815" s="47"/>
      <c r="GLW815" s="47"/>
      <c r="GLX815" s="47"/>
      <c r="GLY815" s="47"/>
      <c r="GLZ815" s="47"/>
      <c r="GMA815" s="47"/>
      <c r="GMB815" s="47"/>
      <c r="GMC815" s="47"/>
      <c r="GMD815" s="47"/>
      <c r="GME815" s="47"/>
      <c r="GMF815" s="47"/>
      <c r="GMG815" s="47"/>
      <c r="GMH815" s="47"/>
      <c r="GMI815" s="47"/>
      <c r="GMJ815" s="47"/>
      <c r="GMK815" s="47"/>
      <c r="GML815" s="47"/>
      <c r="GMM815" s="47"/>
      <c r="GMN815" s="47"/>
      <c r="GMO815" s="47"/>
      <c r="GMP815" s="47"/>
      <c r="GMQ815" s="47"/>
      <c r="GMR815" s="47"/>
      <c r="GMS815" s="47"/>
      <c r="GMT815" s="47"/>
      <c r="GMU815" s="47"/>
      <c r="GMV815" s="47"/>
      <c r="GMW815" s="47"/>
      <c r="GMX815" s="47"/>
      <c r="GMY815" s="47"/>
      <c r="GMZ815" s="47"/>
      <c r="GNA815" s="47"/>
      <c r="GNB815" s="47"/>
      <c r="GNC815" s="47"/>
      <c r="GND815" s="47"/>
      <c r="GNE815" s="47"/>
      <c r="GNF815" s="47"/>
      <c r="GNG815" s="47"/>
      <c r="GNH815" s="47"/>
      <c r="GNI815" s="47"/>
      <c r="GNJ815" s="47"/>
      <c r="GNK815" s="47"/>
      <c r="GNL815" s="47"/>
      <c r="GNM815" s="47"/>
      <c r="GNN815" s="47"/>
      <c r="GNO815" s="47"/>
      <c r="GNP815" s="47"/>
      <c r="GNQ815" s="47"/>
      <c r="GNR815" s="47"/>
      <c r="GNS815" s="47"/>
      <c r="GNT815" s="47"/>
      <c r="GNU815" s="47"/>
      <c r="GNV815" s="47"/>
      <c r="GNW815" s="47"/>
      <c r="GNX815" s="47"/>
      <c r="GNY815" s="47"/>
      <c r="GNZ815" s="47"/>
      <c r="GOA815" s="47"/>
      <c r="GOB815" s="47"/>
      <c r="GOC815" s="47"/>
      <c r="GOD815" s="47"/>
      <c r="GOE815" s="47"/>
      <c r="GOF815" s="47"/>
      <c r="GOG815" s="47"/>
      <c r="GOH815" s="47"/>
      <c r="GOI815" s="47"/>
      <c r="GOJ815" s="47"/>
      <c r="GOK815" s="47"/>
      <c r="GOL815" s="47"/>
      <c r="GOM815" s="47"/>
      <c r="GON815" s="47"/>
      <c r="GOO815" s="47"/>
      <c r="GOP815" s="47"/>
      <c r="GOQ815" s="47"/>
      <c r="GOR815" s="47"/>
      <c r="GOS815" s="47"/>
      <c r="GOT815" s="47"/>
      <c r="GOU815" s="47"/>
      <c r="GOV815" s="47"/>
      <c r="GOW815" s="47"/>
      <c r="GOX815" s="47"/>
      <c r="GOY815" s="47"/>
      <c r="GOZ815" s="47"/>
      <c r="GPA815" s="47"/>
      <c r="GPB815" s="47"/>
      <c r="GPC815" s="47"/>
      <c r="GPD815" s="47"/>
      <c r="GPE815" s="47"/>
      <c r="GPF815" s="47"/>
      <c r="GPG815" s="47"/>
      <c r="GPH815" s="47"/>
      <c r="GPI815" s="47"/>
      <c r="GPJ815" s="47"/>
      <c r="GPK815" s="47"/>
      <c r="GPL815" s="47"/>
      <c r="GPM815" s="47"/>
      <c r="GPN815" s="47"/>
      <c r="GPO815" s="47"/>
      <c r="GPP815" s="47"/>
      <c r="GPQ815" s="47"/>
      <c r="GPR815" s="47"/>
      <c r="GPS815" s="47"/>
      <c r="GPT815" s="47"/>
      <c r="GPU815" s="47"/>
      <c r="GPV815" s="47"/>
      <c r="GPW815" s="47"/>
      <c r="GPX815" s="47"/>
      <c r="GPY815" s="47"/>
      <c r="GPZ815" s="47"/>
      <c r="GQA815" s="47"/>
      <c r="GQB815" s="47"/>
      <c r="GQC815" s="47"/>
      <c r="GQD815" s="47"/>
      <c r="GQE815" s="47"/>
      <c r="GQF815" s="47"/>
      <c r="GQG815" s="47"/>
      <c r="GQH815" s="47"/>
      <c r="GQI815" s="47"/>
      <c r="GQJ815" s="47"/>
      <c r="GQK815" s="47"/>
      <c r="GQL815" s="47"/>
      <c r="GQM815" s="47"/>
      <c r="GQN815" s="47"/>
      <c r="GQO815" s="47"/>
      <c r="GQP815" s="47"/>
      <c r="GQQ815" s="47"/>
      <c r="GQR815" s="47"/>
      <c r="GQS815" s="47"/>
      <c r="GQT815" s="47"/>
      <c r="GQU815" s="47"/>
      <c r="GQV815" s="47"/>
      <c r="GQW815" s="47"/>
      <c r="GQX815" s="47"/>
      <c r="GQY815" s="47"/>
      <c r="GQZ815" s="47"/>
      <c r="GRA815" s="47"/>
      <c r="GRB815" s="47"/>
      <c r="GRC815" s="47"/>
      <c r="GRD815" s="47"/>
      <c r="GRE815" s="47"/>
      <c r="GRF815" s="47"/>
      <c r="GRG815" s="47"/>
      <c r="GRH815" s="47"/>
      <c r="GRI815" s="47"/>
      <c r="GRJ815" s="47"/>
      <c r="GRK815" s="47"/>
      <c r="GRL815" s="47"/>
      <c r="GRM815" s="47"/>
      <c r="GRN815" s="47"/>
      <c r="GRO815" s="47"/>
      <c r="GRP815" s="47"/>
      <c r="GRQ815" s="47"/>
      <c r="GRR815" s="47"/>
      <c r="GRS815" s="47"/>
      <c r="GRT815" s="47"/>
      <c r="GRU815" s="47"/>
      <c r="GRV815" s="47"/>
      <c r="GRW815" s="47"/>
      <c r="GRX815" s="47"/>
      <c r="GRY815" s="47"/>
      <c r="GRZ815" s="47"/>
      <c r="GSA815" s="47"/>
      <c r="GSB815" s="47"/>
      <c r="GSC815" s="47"/>
      <c r="GSD815" s="47"/>
      <c r="GSE815" s="47"/>
      <c r="GSF815" s="47"/>
      <c r="GSG815" s="47"/>
      <c r="GSH815" s="47"/>
      <c r="GSI815" s="47"/>
      <c r="GSJ815" s="47"/>
      <c r="GSK815" s="47"/>
      <c r="GSL815" s="47"/>
      <c r="GSM815" s="47"/>
      <c r="GSN815" s="47"/>
      <c r="GSO815" s="47"/>
      <c r="GSP815" s="47"/>
      <c r="GSQ815" s="47"/>
      <c r="GSR815" s="47"/>
      <c r="GSS815" s="47"/>
      <c r="GST815" s="47"/>
      <c r="GSU815" s="47"/>
      <c r="GSV815" s="47"/>
      <c r="GSW815" s="47"/>
      <c r="GSX815" s="47"/>
      <c r="GSY815" s="47"/>
      <c r="GSZ815" s="47"/>
      <c r="GTA815" s="47"/>
      <c r="GTB815" s="47"/>
      <c r="GTC815" s="47"/>
      <c r="GTD815" s="47"/>
      <c r="GTE815" s="47"/>
      <c r="GTF815" s="47"/>
      <c r="GTG815" s="47"/>
      <c r="GTH815" s="47"/>
      <c r="GTI815" s="47"/>
      <c r="GTJ815" s="47"/>
      <c r="GTK815" s="47"/>
      <c r="GTL815" s="47"/>
      <c r="GTM815" s="47"/>
      <c r="GTN815" s="47"/>
      <c r="GTO815" s="47"/>
      <c r="GTP815" s="47"/>
      <c r="GTQ815" s="47"/>
      <c r="GTR815" s="47"/>
      <c r="GTS815" s="47"/>
      <c r="GTT815" s="47"/>
      <c r="GTU815" s="47"/>
      <c r="GTV815" s="47"/>
      <c r="GTW815" s="47"/>
      <c r="GTX815" s="47"/>
      <c r="GTY815" s="47"/>
      <c r="GTZ815" s="47"/>
      <c r="GUA815" s="47"/>
      <c r="GUB815" s="47"/>
      <c r="GUC815" s="47"/>
      <c r="GUD815" s="47"/>
      <c r="GUE815" s="47"/>
      <c r="GUF815" s="47"/>
      <c r="GUG815" s="47"/>
      <c r="GUH815" s="47"/>
      <c r="GUI815" s="47"/>
      <c r="GUJ815" s="47"/>
      <c r="GUK815" s="47"/>
      <c r="GUL815" s="47"/>
      <c r="GUM815" s="47"/>
      <c r="GUN815" s="47"/>
      <c r="GUO815" s="47"/>
      <c r="GUP815" s="47"/>
      <c r="GUQ815" s="47"/>
      <c r="GUR815" s="47"/>
      <c r="GUS815" s="47"/>
      <c r="GUT815" s="47"/>
      <c r="GUU815" s="47"/>
      <c r="GUV815" s="47"/>
      <c r="GUW815" s="47"/>
      <c r="GUX815" s="47"/>
      <c r="GUY815" s="47"/>
      <c r="GUZ815" s="47"/>
      <c r="GVA815" s="47"/>
      <c r="GVB815" s="47"/>
      <c r="GVC815" s="47"/>
      <c r="GVD815" s="47"/>
      <c r="GVE815" s="47"/>
      <c r="GVF815" s="47"/>
      <c r="GVG815" s="47"/>
      <c r="GVH815" s="47"/>
      <c r="GVI815" s="47"/>
      <c r="GVJ815" s="47"/>
      <c r="GVK815" s="47"/>
      <c r="GVL815" s="47"/>
      <c r="GVM815" s="47"/>
      <c r="GVN815" s="47"/>
      <c r="GVO815" s="47"/>
      <c r="GVP815" s="47"/>
      <c r="GVQ815" s="47"/>
      <c r="GVR815" s="47"/>
      <c r="GVS815" s="47"/>
      <c r="GVT815" s="47"/>
      <c r="GVU815" s="47"/>
      <c r="GVV815" s="47"/>
      <c r="GVW815" s="47"/>
      <c r="GVX815" s="47"/>
      <c r="GVY815" s="47"/>
      <c r="GVZ815" s="47"/>
      <c r="GWA815" s="47"/>
      <c r="GWB815" s="47"/>
      <c r="GWC815" s="47"/>
      <c r="GWD815" s="47"/>
      <c r="GWE815" s="47"/>
      <c r="GWF815" s="47"/>
      <c r="GWG815" s="47"/>
      <c r="GWH815" s="47"/>
      <c r="GWI815" s="47"/>
      <c r="GWJ815" s="47"/>
      <c r="GWK815" s="47"/>
      <c r="GWL815" s="47"/>
      <c r="GWM815" s="47"/>
      <c r="GWN815" s="47"/>
      <c r="GWO815" s="47"/>
      <c r="GWP815" s="47"/>
      <c r="GWQ815" s="47"/>
      <c r="GWR815" s="47"/>
      <c r="GWS815" s="47"/>
      <c r="GWT815" s="47"/>
      <c r="GWU815" s="47"/>
      <c r="GWV815" s="47"/>
      <c r="GWW815" s="47"/>
      <c r="GWX815" s="47"/>
      <c r="GWY815" s="47"/>
      <c r="GWZ815" s="47"/>
      <c r="GXA815" s="47"/>
      <c r="GXB815" s="47"/>
      <c r="GXC815" s="47"/>
      <c r="GXD815" s="47"/>
      <c r="GXE815" s="47"/>
      <c r="GXF815" s="47"/>
      <c r="GXG815" s="47"/>
      <c r="GXH815" s="47"/>
      <c r="GXI815" s="47"/>
      <c r="GXJ815" s="47"/>
      <c r="GXK815" s="47"/>
      <c r="GXL815" s="47"/>
      <c r="GXM815" s="47"/>
      <c r="GXN815" s="47"/>
      <c r="GXO815" s="47"/>
      <c r="GXP815" s="47"/>
      <c r="GXQ815" s="47"/>
      <c r="GXR815" s="47"/>
      <c r="GXS815" s="47"/>
      <c r="GXT815" s="47"/>
      <c r="GXU815" s="47"/>
      <c r="GXV815" s="47"/>
      <c r="GXW815" s="47"/>
      <c r="GXX815" s="47"/>
      <c r="GXY815" s="47"/>
      <c r="GXZ815" s="47"/>
      <c r="GYA815" s="47"/>
      <c r="GYB815" s="47"/>
      <c r="GYC815" s="47"/>
      <c r="GYD815" s="47"/>
      <c r="GYE815" s="47"/>
      <c r="GYF815" s="47"/>
      <c r="GYG815" s="47"/>
      <c r="GYH815" s="47"/>
      <c r="GYI815" s="47"/>
      <c r="GYJ815" s="47"/>
      <c r="GYK815" s="47"/>
      <c r="GYL815" s="47"/>
      <c r="GYM815" s="47"/>
      <c r="GYN815" s="47"/>
      <c r="GYO815" s="47"/>
      <c r="GYP815" s="47"/>
      <c r="GYQ815" s="47"/>
      <c r="GYR815" s="47"/>
      <c r="GYS815" s="47"/>
      <c r="GYT815" s="47"/>
      <c r="GYU815" s="47"/>
      <c r="GYV815" s="47"/>
      <c r="GYW815" s="47"/>
      <c r="GYX815" s="47"/>
      <c r="GYY815" s="47"/>
      <c r="GYZ815" s="47"/>
      <c r="GZA815" s="47"/>
      <c r="GZB815" s="47"/>
      <c r="GZC815" s="47"/>
      <c r="GZD815" s="47"/>
      <c r="GZE815" s="47"/>
      <c r="GZF815" s="47"/>
      <c r="GZG815" s="47"/>
      <c r="GZH815" s="47"/>
      <c r="GZI815" s="47"/>
      <c r="GZJ815" s="47"/>
      <c r="GZK815" s="47"/>
      <c r="GZL815" s="47"/>
      <c r="GZM815" s="47"/>
      <c r="GZN815" s="47"/>
      <c r="GZO815" s="47"/>
      <c r="GZP815" s="47"/>
      <c r="GZQ815" s="47"/>
      <c r="GZR815" s="47"/>
      <c r="GZS815" s="47"/>
      <c r="GZT815" s="47"/>
      <c r="GZU815" s="47"/>
      <c r="GZV815" s="47"/>
      <c r="GZW815" s="47"/>
      <c r="GZX815" s="47"/>
      <c r="GZY815" s="47"/>
      <c r="GZZ815" s="47"/>
      <c r="HAA815" s="47"/>
      <c r="HAB815" s="47"/>
      <c r="HAC815" s="47"/>
      <c r="HAD815" s="47"/>
      <c r="HAE815" s="47"/>
      <c r="HAF815" s="47"/>
      <c r="HAG815" s="47"/>
      <c r="HAH815" s="47"/>
      <c r="HAI815" s="47"/>
      <c r="HAJ815" s="47"/>
      <c r="HAK815" s="47"/>
      <c r="HAL815" s="47"/>
      <c r="HAM815" s="47"/>
      <c r="HAN815" s="47"/>
      <c r="HAO815" s="47"/>
      <c r="HAP815" s="47"/>
      <c r="HAQ815" s="47"/>
      <c r="HAR815" s="47"/>
      <c r="HAS815" s="47"/>
      <c r="HAT815" s="47"/>
      <c r="HAU815" s="47"/>
      <c r="HAV815" s="47"/>
      <c r="HAW815" s="47"/>
      <c r="HAX815" s="47"/>
      <c r="HAY815" s="47"/>
      <c r="HAZ815" s="47"/>
      <c r="HBA815" s="47"/>
      <c r="HBB815" s="47"/>
      <c r="HBC815" s="47"/>
      <c r="HBD815" s="47"/>
      <c r="HBE815" s="47"/>
      <c r="HBF815" s="47"/>
      <c r="HBG815" s="47"/>
      <c r="HBH815" s="47"/>
      <c r="HBI815" s="47"/>
      <c r="HBJ815" s="47"/>
      <c r="HBK815" s="47"/>
      <c r="HBL815" s="47"/>
      <c r="HBM815" s="47"/>
      <c r="HBN815" s="47"/>
      <c r="HBO815" s="47"/>
      <c r="HBP815" s="47"/>
      <c r="HBQ815" s="47"/>
      <c r="HBR815" s="47"/>
      <c r="HBS815" s="47"/>
      <c r="HBT815" s="47"/>
      <c r="HBU815" s="47"/>
      <c r="HBV815" s="47"/>
      <c r="HBW815" s="47"/>
      <c r="HBX815" s="47"/>
      <c r="HBY815" s="47"/>
      <c r="HBZ815" s="47"/>
      <c r="HCA815" s="47"/>
      <c r="HCB815" s="47"/>
      <c r="HCC815" s="47"/>
      <c r="HCD815" s="47"/>
      <c r="HCE815" s="47"/>
      <c r="HCF815" s="47"/>
      <c r="HCG815" s="47"/>
      <c r="HCH815" s="47"/>
      <c r="HCI815" s="47"/>
      <c r="HCJ815" s="47"/>
      <c r="HCK815" s="47"/>
      <c r="HCL815" s="47"/>
      <c r="HCM815" s="47"/>
      <c r="HCN815" s="47"/>
      <c r="HCO815" s="47"/>
      <c r="HCP815" s="47"/>
      <c r="HCQ815" s="47"/>
      <c r="HCR815" s="47"/>
      <c r="HCS815" s="47"/>
      <c r="HCT815" s="47"/>
      <c r="HCU815" s="47"/>
      <c r="HCV815" s="47"/>
      <c r="HCW815" s="47"/>
      <c r="HCX815" s="47"/>
      <c r="HCY815" s="47"/>
      <c r="HCZ815" s="47"/>
      <c r="HDA815" s="47"/>
      <c r="HDB815" s="47"/>
      <c r="HDC815" s="47"/>
      <c r="HDD815" s="47"/>
      <c r="HDE815" s="47"/>
      <c r="HDF815" s="47"/>
      <c r="HDG815" s="47"/>
      <c r="HDH815" s="47"/>
      <c r="HDI815" s="47"/>
      <c r="HDJ815" s="47"/>
      <c r="HDK815" s="47"/>
      <c r="HDL815" s="47"/>
      <c r="HDM815" s="47"/>
      <c r="HDN815" s="47"/>
      <c r="HDO815" s="47"/>
      <c r="HDP815" s="47"/>
      <c r="HDQ815" s="47"/>
      <c r="HDR815" s="47"/>
      <c r="HDS815" s="47"/>
      <c r="HDT815" s="47"/>
      <c r="HDU815" s="47"/>
      <c r="HDV815" s="47"/>
      <c r="HDW815" s="47"/>
      <c r="HDX815" s="47"/>
      <c r="HDY815" s="47"/>
      <c r="HDZ815" s="47"/>
      <c r="HEA815" s="47"/>
      <c r="HEB815" s="47"/>
      <c r="HEC815" s="47"/>
      <c r="HED815" s="47"/>
      <c r="HEE815" s="47"/>
      <c r="HEF815" s="47"/>
      <c r="HEG815" s="47"/>
      <c r="HEH815" s="47"/>
      <c r="HEI815" s="47"/>
      <c r="HEJ815" s="47"/>
      <c r="HEK815" s="47"/>
      <c r="HEL815" s="47"/>
      <c r="HEM815" s="47"/>
      <c r="HEN815" s="47"/>
      <c r="HEO815" s="47"/>
      <c r="HEP815" s="47"/>
      <c r="HEQ815" s="47"/>
      <c r="HER815" s="47"/>
      <c r="HES815" s="47"/>
      <c r="HET815" s="47"/>
      <c r="HEU815" s="47"/>
      <c r="HEV815" s="47"/>
      <c r="HEW815" s="47"/>
      <c r="HEX815" s="47"/>
      <c r="HEY815" s="47"/>
      <c r="HEZ815" s="47"/>
      <c r="HFA815" s="47"/>
      <c r="HFB815" s="47"/>
      <c r="HFC815" s="47"/>
      <c r="HFD815" s="47"/>
      <c r="HFE815" s="47"/>
      <c r="HFF815" s="47"/>
      <c r="HFG815" s="47"/>
      <c r="HFH815" s="47"/>
      <c r="HFI815" s="47"/>
      <c r="HFJ815" s="47"/>
      <c r="HFK815" s="47"/>
      <c r="HFL815" s="47"/>
      <c r="HFM815" s="47"/>
      <c r="HFN815" s="47"/>
      <c r="HFO815" s="47"/>
      <c r="HFP815" s="47"/>
      <c r="HFQ815" s="47"/>
      <c r="HFR815" s="47"/>
      <c r="HFS815" s="47"/>
      <c r="HFT815" s="47"/>
      <c r="HFU815" s="47"/>
      <c r="HFV815" s="47"/>
      <c r="HFW815" s="47"/>
      <c r="HFX815" s="47"/>
      <c r="HFY815" s="47"/>
      <c r="HFZ815" s="47"/>
      <c r="HGA815" s="47"/>
      <c r="HGB815" s="47"/>
      <c r="HGC815" s="47"/>
      <c r="HGD815" s="47"/>
      <c r="HGE815" s="47"/>
      <c r="HGF815" s="47"/>
      <c r="HGG815" s="47"/>
      <c r="HGH815" s="47"/>
      <c r="HGI815" s="47"/>
      <c r="HGJ815" s="47"/>
      <c r="HGK815" s="47"/>
      <c r="HGL815" s="47"/>
      <c r="HGM815" s="47"/>
      <c r="HGN815" s="47"/>
      <c r="HGO815" s="47"/>
      <c r="HGP815" s="47"/>
      <c r="HGQ815" s="47"/>
      <c r="HGR815" s="47"/>
      <c r="HGS815" s="47"/>
      <c r="HGT815" s="47"/>
      <c r="HGU815" s="47"/>
      <c r="HGV815" s="47"/>
      <c r="HGW815" s="47"/>
      <c r="HGX815" s="47"/>
      <c r="HGY815" s="47"/>
      <c r="HGZ815" s="47"/>
      <c r="HHA815" s="47"/>
      <c r="HHB815" s="47"/>
      <c r="HHC815" s="47"/>
      <c r="HHD815" s="47"/>
      <c r="HHE815" s="47"/>
      <c r="HHF815" s="47"/>
      <c r="HHG815" s="47"/>
      <c r="HHH815" s="47"/>
      <c r="HHI815" s="47"/>
      <c r="HHJ815" s="47"/>
      <c r="HHK815" s="47"/>
      <c r="HHL815" s="47"/>
      <c r="HHM815" s="47"/>
      <c r="HHN815" s="47"/>
      <c r="HHO815" s="47"/>
      <c r="HHP815" s="47"/>
      <c r="HHQ815" s="47"/>
      <c r="HHR815" s="47"/>
      <c r="HHS815" s="47"/>
      <c r="HHT815" s="47"/>
      <c r="HHU815" s="47"/>
      <c r="HHV815" s="47"/>
      <c r="HHW815" s="47"/>
      <c r="HHX815" s="47"/>
      <c r="HHY815" s="47"/>
      <c r="HHZ815" s="47"/>
      <c r="HIA815" s="47"/>
      <c r="HIB815" s="47"/>
      <c r="HIC815" s="47"/>
      <c r="HID815" s="47"/>
      <c r="HIE815" s="47"/>
      <c r="HIF815" s="47"/>
      <c r="HIG815" s="47"/>
      <c r="HIH815" s="47"/>
      <c r="HII815" s="47"/>
      <c r="HIJ815" s="47"/>
      <c r="HIK815" s="47"/>
      <c r="HIL815" s="47"/>
      <c r="HIM815" s="47"/>
      <c r="HIN815" s="47"/>
      <c r="HIO815" s="47"/>
      <c r="HIP815" s="47"/>
      <c r="HIQ815" s="47"/>
      <c r="HIR815" s="47"/>
      <c r="HIS815" s="47"/>
      <c r="HIT815" s="47"/>
      <c r="HIU815" s="47"/>
      <c r="HIV815" s="47"/>
      <c r="HIW815" s="47"/>
      <c r="HIX815" s="47"/>
      <c r="HIY815" s="47"/>
      <c r="HIZ815" s="47"/>
      <c r="HJA815" s="47"/>
      <c r="HJB815" s="47"/>
      <c r="HJC815" s="47"/>
      <c r="HJD815" s="47"/>
      <c r="HJE815" s="47"/>
      <c r="HJF815" s="47"/>
      <c r="HJG815" s="47"/>
      <c r="HJH815" s="47"/>
      <c r="HJI815" s="47"/>
      <c r="HJJ815" s="47"/>
      <c r="HJK815" s="47"/>
      <c r="HJL815" s="47"/>
      <c r="HJM815" s="47"/>
      <c r="HJN815" s="47"/>
      <c r="HJO815" s="47"/>
      <c r="HJP815" s="47"/>
      <c r="HJQ815" s="47"/>
      <c r="HJR815" s="47"/>
      <c r="HJS815" s="47"/>
      <c r="HJT815" s="47"/>
      <c r="HJU815" s="47"/>
      <c r="HJV815" s="47"/>
      <c r="HJW815" s="47"/>
      <c r="HJX815" s="47"/>
      <c r="HJY815" s="47"/>
      <c r="HJZ815" s="47"/>
      <c r="HKA815" s="47"/>
      <c r="HKB815" s="47"/>
      <c r="HKC815" s="47"/>
      <c r="HKD815" s="47"/>
      <c r="HKE815" s="47"/>
      <c r="HKF815" s="47"/>
      <c r="HKG815" s="47"/>
      <c r="HKH815" s="47"/>
      <c r="HKI815" s="47"/>
      <c r="HKJ815" s="47"/>
      <c r="HKK815" s="47"/>
      <c r="HKL815" s="47"/>
      <c r="HKM815" s="47"/>
      <c r="HKN815" s="47"/>
      <c r="HKO815" s="47"/>
      <c r="HKP815" s="47"/>
      <c r="HKQ815" s="47"/>
      <c r="HKR815" s="47"/>
      <c r="HKS815" s="47"/>
      <c r="HKT815" s="47"/>
      <c r="HKU815" s="47"/>
      <c r="HKV815" s="47"/>
      <c r="HKW815" s="47"/>
      <c r="HKX815" s="47"/>
      <c r="HKY815" s="47"/>
      <c r="HKZ815" s="47"/>
      <c r="HLA815" s="47"/>
      <c r="HLB815" s="47"/>
      <c r="HLC815" s="47"/>
      <c r="HLD815" s="47"/>
      <c r="HLE815" s="47"/>
      <c r="HLF815" s="47"/>
      <c r="HLG815" s="47"/>
      <c r="HLH815" s="47"/>
      <c r="HLI815" s="47"/>
      <c r="HLJ815" s="47"/>
      <c r="HLK815" s="47"/>
      <c r="HLL815" s="47"/>
      <c r="HLM815" s="47"/>
      <c r="HLN815" s="47"/>
      <c r="HLO815" s="47"/>
      <c r="HLP815" s="47"/>
      <c r="HLQ815" s="47"/>
      <c r="HLR815" s="47"/>
      <c r="HLS815" s="47"/>
      <c r="HLT815" s="47"/>
      <c r="HLU815" s="47"/>
      <c r="HLV815" s="47"/>
      <c r="HLW815" s="47"/>
      <c r="HLX815" s="47"/>
      <c r="HLY815" s="47"/>
      <c r="HLZ815" s="47"/>
      <c r="HMA815" s="47"/>
      <c r="HMB815" s="47"/>
      <c r="HMC815" s="47"/>
      <c r="HMD815" s="47"/>
      <c r="HME815" s="47"/>
      <c r="HMF815" s="47"/>
      <c r="HMG815" s="47"/>
      <c r="HMH815" s="47"/>
      <c r="HMI815" s="47"/>
      <c r="HMJ815" s="47"/>
      <c r="HMK815" s="47"/>
      <c r="HML815" s="47"/>
      <c r="HMM815" s="47"/>
      <c r="HMN815" s="47"/>
      <c r="HMO815" s="47"/>
      <c r="HMP815" s="47"/>
      <c r="HMQ815" s="47"/>
      <c r="HMR815" s="47"/>
      <c r="HMS815" s="47"/>
      <c r="HMT815" s="47"/>
      <c r="HMU815" s="47"/>
      <c r="HMV815" s="47"/>
      <c r="HMW815" s="47"/>
      <c r="HMX815" s="47"/>
      <c r="HMY815" s="47"/>
      <c r="HMZ815" s="47"/>
      <c r="HNA815" s="47"/>
      <c r="HNB815" s="47"/>
      <c r="HNC815" s="47"/>
      <c r="HND815" s="47"/>
      <c r="HNE815" s="47"/>
      <c r="HNF815" s="47"/>
      <c r="HNG815" s="47"/>
      <c r="HNH815" s="47"/>
      <c r="HNI815" s="47"/>
      <c r="HNJ815" s="47"/>
      <c r="HNK815" s="47"/>
      <c r="HNL815" s="47"/>
      <c r="HNM815" s="47"/>
      <c r="HNN815" s="47"/>
      <c r="HNO815" s="47"/>
      <c r="HNP815" s="47"/>
      <c r="HNQ815" s="47"/>
      <c r="HNR815" s="47"/>
      <c r="HNS815" s="47"/>
      <c r="HNT815" s="47"/>
      <c r="HNU815" s="47"/>
      <c r="HNV815" s="47"/>
      <c r="HNW815" s="47"/>
      <c r="HNX815" s="47"/>
      <c r="HNY815" s="47"/>
      <c r="HNZ815" s="47"/>
      <c r="HOA815" s="47"/>
      <c r="HOB815" s="47"/>
      <c r="HOC815" s="47"/>
      <c r="HOD815" s="47"/>
      <c r="HOE815" s="47"/>
      <c r="HOF815" s="47"/>
      <c r="HOG815" s="47"/>
      <c r="HOH815" s="47"/>
      <c r="HOI815" s="47"/>
      <c r="HOJ815" s="47"/>
      <c r="HOK815" s="47"/>
      <c r="HOL815" s="47"/>
      <c r="HOM815" s="47"/>
      <c r="HON815" s="47"/>
      <c r="HOO815" s="47"/>
      <c r="HOP815" s="47"/>
      <c r="HOQ815" s="47"/>
      <c r="HOR815" s="47"/>
      <c r="HOS815" s="47"/>
      <c r="HOT815" s="47"/>
      <c r="HOU815" s="47"/>
      <c r="HOV815" s="47"/>
      <c r="HOW815" s="47"/>
      <c r="HOX815" s="47"/>
      <c r="HOY815" s="47"/>
      <c r="HOZ815" s="47"/>
      <c r="HPA815" s="47"/>
      <c r="HPB815" s="47"/>
      <c r="HPC815" s="47"/>
      <c r="HPD815" s="47"/>
      <c r="HPE815" s="47"/>
      <c r="HPF815" s="47"/>
      <c r="HPG815" s="47"/>
      <c r="HPH815" s="47"/>
      <c r="HPI815" s="47"/>
      <c r="HPJ815" s="47"/>
      <c r="HPK815" s="47"/>
      <c r="HPL815" s="47"/>
      <c r="HPM815" s="47"/>
      <c r="HPN815" s="47"/>
      <c r="HPO815" s="47"/>
      <c r="HPP815" s="47"/>
      <c r="HPQ815" s="47"/>
      <c r="HPR815" s="47"/>
      <c r="HPS815" s="47"/>
      <c r="HPT815" s="47"/>
      <c r="HPU815" s="47"/>
      <c r="HPV815" s="47"/>
      <c r="HPW815" s="47"/>
      <c r="HPX815" s="47"/>
      <c r="HPY815" s="47"/>
      <c r="HPZ815" s="47"/>
      <c r="HQA815" s="47"/>
      <c r="HQB815" s="47"/>
      <c r="HQC815" s="47"/>
      <c r="HQD815" s="47"/>
      <c r="HQE815" s="47"/>
      <c r="HQF815" s="47"/>
      <c r="HQG815" s="47"/>
      <c r="HQH815" s="47"/>
      <c r="HQI815" s="47"/>
      <c r="HQJ815" s="47"/>
      <c r="HQK815" s="47"/>
      <c r="HQL815" s="47"/>
      <c r="HQM815" s="47"/>
      <c r="HQN815" s="47"/>
      <c r="HQO815" s="47"/>
      <c r="HQP815" s="47"/>
      <c r="HQQ815" s="47"/>
      <c r="HQR815" s="47"/>
      <c r="HQS815" s="47"/>
      <c r="HQT815" s="47"/>
      <c r="HQU815" s="47"/>
      <c r="HQV815" s="47"/>
      <c r="HQW815" s="47"/>
      <c r="HQX815" s="47"/>
      <c r="HQY815" s="47"/>
      <c r="HQZ815" s="47"/>
      <c r="HRA815" s="47"/>
      <c r="HRB815" s="47"/>
      <c r="HRC815" s="47"/>
      <c r="HRD815" s="47"/>
      <c r="HRE815" s="47"/>
      <c r="HRF815" s="47"/>
      <c r="HRG815" s="47"/>
      <c r="HRH815" s="47"/>
      <c r="HRI815" s="47"/>
      <c r="HRJ815" s="47"/>
      <c r="HRK815" s="47"/>
      <c r="HRL815" s="47"/>
      <c r="HRM815" s="47"/>
      <c r="HRN815" s="47"/>
      <c r="HRO815" s="47"/>
      <c r="HRP815" s="47"/>
      <c r="HRQ815" s="47"/>
      <c r="HRR815" s="47"/>
      <c r="HRS815" s="47"/>
      <c r="HRT815" s="47"/>
      <c r="HRU815" s="47"/>
      <c r="HRV815" s="47"/>
      <c r="HRW815" s="47"/>
      <c r="HRX815" s="47"/>
      <c r="HRY815" s="47"/>
      <c r="HRZ815" s="47"/>
      <c r="HSA815" s="47"/>
      <c r="HSB815" s="47"/>
      <c r="HSC815" s="47"/>
      <c r="HSD815" s="47"/>
      <c r="HSE815" s="47"/>
      <c r="HSF815" s="47"/>
      <c r="HSG815" s="47"/>
      <c r="HSH815" s="47"/>
      <c r="HSI815" s="47"/>
      <c r="HSJ815" s="47"/>
      <c r="HSK815" s="47"/>
      <c r="HSL815" s="47"/>
      <c r="HSM815" s="47"/>
      <c r="HSN815" s="47"/>
      <c r="HSO815" s="47"/>
      <c r="HSP815" s="47"/>
      <c r="HSQ815" s="47"/>
      <c r="HSR815" s="47"/>
      <c r="HSS815" s="47"/>
      <c r="HST815" s="47"/>
      <c r="HSU815" s="47"/>
      <c r="HSV815" s="47"/>
      <c r="HSW815" s="47"/>
      <c r="HSX815" s="47"/>
      <c r="HSY815" s="47"/>
      <c r="HSZ815" s="47"/>
      <c r="HTA815" s="47"/>
      <c r="HTB815" s="47"/>
      <c r="HTC815" s="47"/>
      <c r="HTD815" s="47"/>
      <c r="HTE815" s="47"/>
      <c r="HTF815" s="47"/>
      <c r="HTG815" s="47"/>
      <c r="HTH815" s="47"/>
      <c r="HTI815" s="47"/>
      <c r="HTJ815" s="47"/>
      <c r="HTK815" s="47"/>
      <c r="HTL815" s="47"/>
      <c r="HTM815" s="47"/>
      <c r="HTN815" s="47"/>
      <c r="HTO815" s="47"/>
      <c r="HTP815" s="47"/>
      <c r="HTQ815" s="47"/>
      <c r="HTR815" s="47"/>
      <c r="HTS815" s="47"/>
      <c r="HTT815" s="47"/>
      <c r="HTU815" s="47"/>
      <c r="HTV815" s="47"/>
      <c r="HTW815" s="47"/>
      <c r="HTX815" s="47"/>
      <c r="HTY815" s="47"/>
      <c r="HTZ815" s="47"/>
      <c r="HUA815" s="47"/>
      <c r="HUB815" s="47"/>
      <c r="HUC815" s="47"/>
      <c r="HUD815" s="47"/>
      <c r="HUE815" s="47"/>
      <c r="HUF815" s="47"/>
      <c r="HUG815" s="47"/>
      <c r="HUH815" s="47"/>
      <c r="HUI815" s="47"/>
      <c r="HUJ815" s="47"/>
      <c r="HUK815" s="47"/>
      <c r="HUL815" s="47"/>
      <c r="HUM815" s="47"/>
      <c r="HUN815" s="47"/>
      <c r="HUO815" s="47"/>
      <c r="HUP815" s="47"/>
      <c r="HUQ815" s="47"/>
      <c r="HUR815" s="47"/>
      <c r="HUS815" s="47"/>
      <c r="HUT815" s="47"/>
      <c r="HUU815" s="47"/>
      <c r="HUV815" s="47"/>
      <c r="HUW815" s="47"/>
      <c r="HUX815" s="47"/>
      <c r="HUY815" s="47"/>
      <c r="HUZ815" s="47"/>
      <c r="HVA815" s="47"/>
      <c r="HVB815" s="47"/>
      <c r="HVC815" s="47"/>
      <c r="HVD815" s="47"/>
      <c r="HVE815" s="47"/>
      <c r="HVF815" s="47"/>
      <c r="HVG815" s="47"/>
      <c r="HVH815" s="47"/>
      <c r="HVI815" s="47"/>
      <c r="HVJ815" s="47"/>
      <c r="HVK815" s="47"/>
      <c r="HVL815" s="47"/>
      <c r="HVM815" s="47"/>
      <c r="HVN815" s="47"/>
      <c r="HVO815" s="47"/>
      <c r="HVP815" s="47"/>
      <c r="HVQ815" s="47"/>
      <c r="HVR815" s="47"/>
      <c r="HVS815" s="47"/>
      <c r="HVT815" s="47"/>
      <c r="HVU815" s="47"/>
      <c r="HVV815" s="47"/>
      <c r="HVW815" s="47"/>
      <c r="HVX815" s="47"/>
      <c r="HVY815" s="47"/>
      <c r="HVZ815" s="47"/>
      <c r="HWA815" s="47"/>
      <c r="HWB815" s="47"/>
      <c r="HWC815" s="47"/>
      <c r="HWD815" s="47"/>
      <c r="HWE815" s="47"/>
      <c r="HWF815" s="47"/>
      <c r="HWG815" s="47"/>
      <c r="HWH815" s="47"/>
      <c r="HWI815" s="47"/>
      <c r="HWJ815" s="47"/>
      <c r="HWK815" s="47"/>
      <c r="HWL815" s="47"/>
      <c r="HWM815" s="47"/>
      <c r="HWN815" s="47"/>
      <c r="HWO815" s="47"/>
      <c r="HWP815" s="47"/>
      <c r="HWQ815" s="47"/>
      <c r="HWR815" s="47"/>
      <c r="HWS815" s="47"/>
      <c r="HWT815" s="47"/>
      <c r="HWU815" s="47"/>
      <c r="HWV815" s="47"/>
      <c r="HWW815" s="47"/>
      <c r="HWX815" s="47"/>
      <c r="HWY815" s="47"/>
      <c r="HWZ815" s="47"/>
      <c r="HXA815" s="47"/>
      <c r="HXB815" s="47"/>
      <c r="HXC815" s="47"/>
      <c r="HXD815" s="47"/>
      <c r="HXE815" s="47"/>
      <c r="HXF815" s="47"/>
      <c r="HXG815" s="47"/>
      <c r="HXH815" s="47"/>
      <c r="HXI815" s="47"/>
      <c r="HXJ815" s="47"/>
      <c r="HXK815" s="47"/>
      <c r="HXL815" s="47"/>
      <c r="HXM815" s="47"/>
      <c r="HXN815" s="47"/>
      <c r="HXO815" s="47"/>
      <c r="HXP815" s="47"/>
      <c r="HXQ815" s="47"/>
      <c r="HXR815" s="47"/>
      <c r="HXS815" s="47"/>
      <c r="HXT815" s="47"/>
      <c r="HXU815" s="47"/>
      <c r="HXV815" s="47"/>
      <c r="HXW815" s="47"/>
      <c r="HXX815" s="47"/>
      <c r="HXY815" s="47"/>
      <c r="HXZ815" s="47"/>
      <c r="HYA815" s="47"/>
      <c r="HYB815" s="47"/>
      <c r="HYC815" s="47"/>
      <c r="HYD815" s="47"/>
      <c r="HYE815" s="47"/>
      <c r="HYF815" s="47"/>
      <c r="HYG815" s="47"/>
      <c r="HYH815" s="47"/>
      <c r="HYI815" s="47"/>
      <c r="HYJ815" s="47"/>
      <c r="HYK815" s="47"/>
      <c r="HYL815" s="47"/>
      <c r="HYM815" s="47"/>
      <c r="HYN815" s="47"/>
      <c r="HYO815" s="47"/>
      <c r="HYP815" s="47"/>
      <c r="HYQ815" s="47"/>
      <c r="HYR815" s="47"/>
      <c r="HYS815" s="47"/>
      <c r="HYT815" s="47"/>
      <c r="HYU815" s="47"/>
      <c r="HYV815" s="47"/>
      <c r="HYW815" s="47"/>
      <c r="HYX815" s="47"/>
      <c r="HYY815" s="47"/>
      <c r="HYZ815" s="47"/>
      <c r="HZA815" s="47"/>
      <c r="HZB815" s="47"/>
      <c r="HZC815" s="47"/>
      <c r="HZD815" s="47"/>
      <c r="HZE815" s="47"/>
      <c r="HZF815" s="47"/>
      <c r="HZG815" s="47"/>
      <c r="HZH815" s="47"/>
      <c r="HZI815" s="47"/>
      <c r="HZJ815" s="47"/>
      <c r="HZK815" s="47"/>
      <c r="HZL815" s="47"/>
      <c r="HZM815" s="47"/>
      <c r="HZN815" s="47"/>
      <c r="HZO815" s="47"/>
      <c r="HZP815" s="47"/>
      <c r="HZQ815" s="47"/>
      <c r="HZR815" s="47"/>
      <c r="HZS815" s="47"/>
      <c r="HZT815" s="47"/>
      <c r="HZU815" s="47"/>
      <c r="HZV815" s="47"/>
      <c r="HZW815" s="47"/>
      <c r="HZX815" s="47"/>
      <c r="HZY815" s="47"/>
      <c r="HZZ815" s="47"/>
      <c r="IAA815" s="47"/>
      <c r="IAB815" s="47"/>
      <c r="IAC815" s="47"/>
      <c r="IAD815" s="47"/>
      <c r="IAE815" s="47"/>
      <c r="IAF815" s="47"/>
      <c r="IAG815" s="47"/>
      <c r="IAH815" s="47"/>
      <c r="IAI815" s="47"/>
      <c r="IAJ815" s="47"/>
      <c r="IAK815" s="47"/>
      <c r="IAL815" s="47"/>
      <c r="IAM815" s="47"/>
      <c r="IAN815" s="47"/>
      <c r="IAO815" s="47"/>
      <c r="IAP815" s="47"/>
      <c r="IAQ815" s="47"/>
      <c r="IAR815" s="47"/>
      <c r="IAS815" s="47"/>
      <c r="IAT815" s="47"/>
      <c r="IAU815" s="47"/>
      <c r="IAV815" s="47"/>
      <c r="IAW815" s="47"/>
      <c r="IAX815" s="47"/>
      <c r="IAY815" s="47"/>
      <c r="IAZ815" s="47"/>
      <c r="IBA815" s="47"/>
      <c r="IBB815" s="47"/>
      <c r="IBC815" s="47"/>
      <c r="IBD815" s="47"/>
      <c r="IBE815" s="47"/>
      <c r="IBF815" s="47"/>
      <c r="IBG815" s="47"/>
      <c r="IBH815" s="47"/>
      <c r="IBI815" s="47"/>
      <c r="IBJ815" s="47"/>
      <c r="IBK815" s="47"/>
      <c r="IBL815" s="47"/>
      <c r="IBM815" s="47"/>
      <c r="IBN815" s="47"/>
      <c r="IBO815" s="47"/>
      <c r="IBP815" s="47"/>
      <c r="IBQ815" s="47"/>
      <c r="IBR815" s="47"/>
      <c r="IBS815" s="47"/>
      <c r="IBT815" s="47"/>
      <c r="IBU815" s="47"/>
      <c r="IBV815" s="47"/>
      <c r="IBW815" s="47"/>
      <c r="IBX815" s="47"/>
      <c r="IBY815" s="47"/>
      <c r="IBZ815" s="47"/>
      <c r="ICA815" s="47"/>
      <c r="ICB815" s="47"/>
      <c r="ICC815" s="47"/>
      <c r="ICD815" s="47"/>
      <c r="ICE815" s="47"/>
      <c r="ICF815" s="47"/>
      <c r="ICG815" s="47"/>
      <c r="ICH815" s="47"/>
      <c r="ICI815" s="47"/>
      <c r="ICJ815" s="47"/>
      <c r="ICK815" s="47"/>
      <c r="ICL815" s="47"/>
      <c r="ICM815" s="47"/>
      <c r="ICN815" s="47"/>
      <c r="ICO815" s="47"/>
      <c r="ICP815" s="47"/>
      <c r="ICQ815" s="47"/>
      <c r="ICR815" s="47"/>
      <c r="ICS815" s="47"/>
      <c r="ICT815" s="47"/>
      <c r="ICU815" s="47"/>
      <c r="ICV815" s="47"/>
      <c r="ICW815" s="47"/>
      <c r="ICX815" s="47"/>
      <c r="ICY815" s="47"/>
      <c r="ICZ815" s="47"/>
      <c r="IDA815" s="47"/>
      <c r="IDB815" s="47"/>
      <c r="IDC815" s="47"/>
      <c r="IDD815" s="47"/>
      <c r="IDE815" s="47"/>
      <c r="IDF815" s="47"/>
      <c r="IDG815" s="47"/>
      <c r="IDH815" s="47"/>
      <c r="IDI815" s="47"/>
      <c r="IDJ815" s="47"/>
      <c r="IDK815" s="47"/>
      <c r="IDL815" s="47"/>
      <c r="IDM815" s="47"/>
      <c r="IDN815" s="47"/>
      <c r="IDO815" s="47"/>
      <c r="IDP815" s="47"/>
      <c r="IDQ815" s="47"/>
      <c r="IDR815" s="47"/>
      <c r="IDS815" s="47"/>
      <c r="IDT815" s="47"/>
      <c r="IDU815" s="47"/>
      <c r="IDV815" s="47"/>
      <c r="IDW815" s="47"/>
      <c r="IDX815" s="47"/>
      <c r="IDY815" s="47"/>
      <c r="IDZ815" s="47"/>
      <c r="IEA815" s="47"/>
      <c r="IEB815" s="47"/>
      <c r="IEC815" s="47"/>
      <c r="IED815" s="47"/>
      <c r="IEE815" s="47"/>
      <c r="IEF815" s="47"/>
      <c r="IEG815" s="47"/>
      <c r="IEH815" s="47"/>
      <c r="IEI815" s="47"/>
      <c r="IEJ815" s="47"/>
      <c r="IEK815" s="47"/>
      <c r="IEL815" s="47"/>
      <c r="IEM815" s="47"/>
      <c r="IEN815" s="47"/>
      <c r="IEO815" s="47"/>
      <c r="IEP815" s="47"/>
      <c r="IEQ815" s="47"/>
      <c r="IER815" s="47"/>
      <c r="IES815" s="47"/>
      <c r="IET815" s="47"/>
      <c r="IEU815" s="47"/>
      <c r="IEV815" s="47"/>
      <c r="IEW815" s="47"/>
      <c r="IEX815" s="47"/>
      <c r="IEY815" s="47"/>
      <c r="IEZ815" s="47"/>
      <c r="IFA815" s="47"/>
      <c r="IFB815" s="47"/>
      <c r="IFC815" s="47"/>
      <c r="IFD815" s="47"/>
      <c r="IFE815" s="47"/>
      <c r="IFF815" s="47"/>
      <c r="IFG815" s="47"/>
      <c r="IFH815" s="47"/>
      <c r="IFI815" s="47"/>
      <c r="IFJ815" s="47"/>
      <c r="IFK815" s="47"/>
      <c r="IFL815" s="47"/>
      <c r="IFM815" s="47"/>
      <c r="IFN815" s="47"/>
      <c r="IFO815" s="47"/>
      <c r="IFP815" s="47"/>
      <c r="IFQ815" s="47"/>
      <c r="IFR815" s="47"/>
      <c r="IFS815" s="47"/>
      <c r="IFT815" s="47"/>
      <c r="IFU815" s="47"/>
      <c r="IFV815" s="47"/>
      <c r="IFW815" s="47"/>
      <c r="IFX815" s="47"/>
      <c r="IFY815" s="47"/>
      <c r="IFZ815" s="47"/>
      <c r="IGA815" s="47"/>
      <c r="IGB815" s="47"/>
      <c r="IGC815" s="47"/>
      <c r="IGD815" s="47"/>
      <c r="IGE815" s="47"/>
      <c r="IGF815" s="47"/>
      <c r="IGG815" s="47"/>
      <c r="IGH815" s="47"/>
      <c r="IGI815" s="47"/>
      <c r="IGJ815" s="47"/>
      <c r="IGK815" s="47"/>
      <c r="IGL815" s="47"/>
      <c r="IGM815" s="47"/>
      <c r="IGN815" s="47"/>
      <c r="IGO815" s="47"/>
      <c r="IGP815" s="47"/>
      <c r="IGQ815" s="47"/>
      <c r="IGR815" s="47"/>
      <c r="IGS815" s="47"/>
      <c r="IGT815" s="47"/>
      <c r="IGU815" s="47"/>
      <c r="IGV815" s="47"/>
      <c r="IGW815" s="47"/>
      <c r="IGX815" s="47"/>
      <c r="IGY815" s="47"/>
      <c r="IGZ815" s="47"/>
      <c r="IHA815" s="47"/>
      <c r="IHB815" s="47"/>
      <c r="IHC815" s="47"/>
      <c r="IHD815" s="47"/>
      <c r="IHE815" s="47"/>
      <c r="IHF815" s="47"/>
      <c r="IHG815" s="47"/>
      <c r="IHH815" s="47"/>
      <c r="IHI815" s="47"/>
      <c r="IHJ815" s="47"/>
      <c r="IHK815" s="47"/>
      <c r="IHL815" s="47"/>
      <c r="IHM815" s="47"/>
      <c r="IHN815" s="47"/>
      <c r="IHO815" s="47"/>
      <c r="IHP815" s="47"/>
      <c r="IHQ815" s="47"/>
      <c r="IHR815" s="47"/>
      <c r="IHS815" s="47"/>
      <c r="IHT815" s="47"/>
      <c r="IHU815" s="47"/>
      <c r="IHV815" s="47"/>
      <c r="IHW815" s="47"/>
      <c r="IHX815" s="47"/>
      <c r="IHY815" s="47"/>
      <c r="IHZ815" s="47"/>
      <c r="IIA815" s="47"/>
      <c r="IIB815" s="47"/>
      <c r="IIC815" s="47"/>
      <c r="IID815" s="47"/>
      <c r="IIE815" s="47"/>
      <c r="IIF815" s="47"/>
      <c r="IIG815" s="47"/>
      <c r="IIH815" s="47"/>
      <c r="III815" s="47"/>
      <c r="IIJ815" s="47"/>
      <c r="IIK815" s="47"/>
      <c r="IIL815" s="47"/>
      <c r="IIM815" s="47"/>
      <c r="IIN815" s="47"/>
      <c r="IIO815" s="47"/>
      <c r="IIP815" s="47"/>
      <c r="IIQ815" s="47"/>
      <c r="IIR815" s="47"/>
      <c r="IIS815" s="47"/>
      <c r="IIT815" s="47"/>
      <c r="IIU815" s="47"/>
      <c r="IIV815" s="47"/>
      <c r="IIW815" s="47"/>
      <c r="IIX815" s="47"/>
      <c r="IIY815" s="47"/>
      <c r="IIZ815" s="47"/>
      <c r="IJA815" s="47"/>
      <c r="IJB815" s="47"/>
      <c r="IJC815" s="47"/>
      <c r="IJD815" s="47"/>
      <c r="IJE815" s="47"/>
      <c r="IJF815" s="47"/>
      <c r="IJG815" s="47"/>
      <c r="IJH815" s="47"/>
      <c r="IJI815" s="47"/>
      <c r="IJJ815" s="47"/>
      <c r="IJK815" s="47"/>
      <c r="IJL815" s="47"/>
      <c r="IJM815" s="47"/>
      <c r="IJN815" s="47"/>
      <c r="IJO815" s="47"/>
      <c r="IJP815" s="47"/>
      <c r="IJQ815" s="47"/>
      <c r="IJR815" s="47"/>
      <c r="IJS815" s="47"/>
      <c r="IJT815" s="47"/>
      <c r="IJU815" s="47"/>
      <c r="IJV815" s="47"/>
      <c r="IJW815" s="47"/>
      <c r="IJX815" s="47"/>
      <c r="IJY815" s="47"/>
      <c r="IJZ815" s="47"/>
      <c r="IKA815" s="47"/>
      <c r="IKB815" s="47"/>
      <c r="IKC815" s="47"/>
      <c r="IKD815" s="47"/>
      <c r="IKE815" s="47"/>
      <c r="IKF815" s="47"/>
      <c r="IKG815" s="47"/>
      <c r="IKH815" s="47"/>
      <c r="IKI815" s="47"/>
      <c r="IKJ815" s="47"/>
      <c r="IKK815" s="47"/>
      <c r="IKL815" s="47"/>
      <c r="IKM815" s="47"/>
      <c r="IKN815" s="47"/>
      <c r="IKO815" s="47"/>
      <c r="IKP815" s="47"/>
      <c r="IKQ815" s="47"/>
      <c r="IKR815" s="47"/>
      <c r="IKS815" s="47"/>
      <c r="IKT815" s="47"/>
      <c r="IKU815" s="47"/>
      <c r="IKV815" s="47"/>
      <c r="IKW815" s="47"/>
      <c r="IKX815" s="47"/>
      <c r="IKY815" s="47"/>
      <c r="IKZ815" s="47"/>
      <c r="ILA815" s="47"/>
      <c r="ILB815" s="47"/>
      <c r="ILC815" s="47"/>
      <c r="ILD815" s="47"/>
      <c r="ILE815" s="47"/>
      <c r="ILF815" s="47"/>
      <c r="ILG815" s="47"/>
      <c r="ILH815" s="47"/>
      <c r="ILI815" s="47"/>
      <c r="ILJ815" s="47"/>
      <c r="ILK815" s="47"/>
      <c r="ILL815" s="47"/>
      <c r="ILM815" s="47"/>
      <c r="ILN815" s="47"/>
      <c r="ILO815" s="47"/>
      <c r="ILP815" s="47"/>
      <c r="ILQ815" s="47"/>
      <c r="ILR815" s="47"/>
      <c r="ILS815" s="47"/>
      <c r="ILT815" s="47"/>
      <c r="ILU815" s="47"/>
      <c r="ILV815" s="47"/>
      <c r="ILW815" s="47"/>
      <c r="ILX815" s="47"/>
      <c r="ILY815" s="47"/>
      <c r="ILZ815" s="47"/>
      <c r="IMA815" s="47"/>
      <c r="IMB815" s="47"/>
      <c r="IMC815" s="47"/>
      <c r="IMD815" s="47"/>
      <c r="IME815" s="47"/>
      <c r="IMF815" s="47"/>
      <c r="IMG815" s="47"/>
      <c r="IMH815" s="47"/>
      <c r="IMI815" s="47"/>
      <c r="IMJ815" s="47"/>
      <c r="IMK815" s="47"/>
      <c r="IML815" s="47"/>
      <c r="IMM815" s="47"/>
      <c r="IMN815" s="47"/>
      <c r="IMO815" s="47"/>
      <c r="IMP815" s="47"/>
      <c r="IMQ815" s="47"/>
      <c r="IMR815" s="47"/>
      <c r="IMS815" s="47"/>
      <c r="IMT815" s="47"/>
      <c r="IMU815" s="47"/>
      <c r="IMV815" s="47"/>
      <c r="IMW815" s="47"/>
      <c r="IMX815" s="47"/>
      <c r="IMY815" s="47"/>
      <c r="IMZ815" s="47"/>
      <c r="INA815" s="47"/>
      <c r="INB815" s="47"/>
      <c r="INC815" s="47"/>
      <c r="IND815" s="47"/>
      <c r="INE815" s="47"/>
      <c r="INF815" s="47"/>
      <c r="ING815" s="47"/>
      <c r="INH815" s="47"/>
      <c r="INI815" s="47"/>
      <c r="INJ815" s="47"/>
      <c r="INK815" s="47"/>
      <c r="INL815" s="47"/>
      <c r="INM815" s="47"/>
      <c r="INN815" s="47"/>
      <c r="INO815" s="47"/>
      <c r="INP815" s="47"/>
      <c r="INQ815" s="47"/>
      <c r="INR815" s="47"/>
      <c r="INS815" s="47"/>
      <c r="INT815" s="47"/>
      <c r="INU815" s="47"/>
      <c r="INV815" s="47"/>
      <c r="INW815" s="47"/>
      <c r="INX815" s="47"/>
      <c r="INY815" s="47"/>
      <c r="INZ815" s="47"/>
      <c r="IOA815" s="47"/>
      <c r="IOB815" s="47"/>
      <c r="IOC815" s="47"/>
      <c r="IOD815" s="47"/>
      <c r="IOE815" s="47"/>
      <c r="IOF815" s="47"/>
      <c r="IOG815" s="47"/>
      <c r="IOH815" s="47"/>
      <c r="IOI815" s="47"/>
      <c r="IOJ815" s="47"/>
      <c r="IOK815" s="47"/>
      <c r="IOL815" s="47"/>
      <c r="IOM815" s="47"/>
      <c r="ION815" s="47"/>
      <c r="IOO815" s="47"/>
      <c r="IOP815" s="47"/>
      <c r="IOQ815" s="47"/>
      <c r="IOR815" s="47"/>
      <c r="IOS815" s="47"/>
      <c r="IOT815" s="47"/>
      <c r="IOU815" s="47"/>
      <c r="IOV815" s="47"/>
      <c r="IOW815" s="47"/>
      <c r="IOX815" s="47"/>
      <c r="IOY815" s="47"/>
      <c r="IOZ815" s="47"/>
      <c r="IPA815" s="47"/>
      <c r="IPB815" s="47"/>
      <c r="IPC815" s="47"/>
      <c r="IPD815" s="47"/>
      <c r="IPE815" s="47"/>
      <c r="IPF815" s="47"/>
      <c r="IPG815" s="47"/>
      <c r="IPH815" s="47"/>
      <c r="IPI815" s="47"/>
      <c r="IPJ815" s="47"/>
      <c r="IPK815" s="47"/>
      <c r="IPL815" s="47"/>
      <c r="IPM815" s="47"/>
      <c r="IPN815" s="47"/>
      <c r="IPO815" s="47"/>
      <c r="IPP815" s="47"/>
      <c r="IPQ815" s="47"/>
      <c r="IPR815" s="47"/>
      <c r="IPS815" s="47"/>
      <c r="IPT815" s="47"/>
      <c r="IPU815" s="47"/>
      <c r="IPV815" s="47"/>
      <c r="IPW815" s="47"/>
      <c r="IPX815" s="47"/>
      <c r="IPY815" s="47"/>
      <c r="IPZ815" s="47"/>
      <c r="IQA815" s="47"/>
      <c r="IQB815" s="47"/>
      <c r="IQC815" s="47"/>
      <c r="IQD815" s="47"/>
      <c r="IQE815" s="47"/>
      <c r="IQF815" s="47"/>
      <c r="IQG815" s="47"/>
      <c r="IQH815" s="47"/>
      <c r="IQI815" s="47"/>
      <c r="IQJ815" s="47"/>
      <c r="IQK815" s="47"/>
      <c r="IQL815" s="47"/>
      <c r="IQM815" s="47"/>
      <c r="IQN815" s="47"/>
      <c r="IQO815" s="47"/>
      <c r="IQP815" s="47"/>
      <c r="IQQ815" s="47"/>
      <c r="IQR815" s="47"/>
      <c r="IQS815" s="47"/>
      <c r="IQT815" s="47"/>
      <c r="IQU815" s="47"/>
      <c r="IQV815" s="47"/>
      <c r="IQW815" s="47"/>
      <c r="IQX815" s="47"/>
      <c r="IQY815" s="47"/>
      <c r="IQZ815" s="47"/>
      <c r="IRA815" s="47"/>
      <c r="IRB815" s="47"/>
      <c r="IRC815" s="47"/>
      <c r="IRD815" s="47"/>
      <c r="IRE815" s="47"/>
      <c r="IRF815" s="47"/>
      <c r="IRG815" s="47"/>
      <c r="IRH815" s="47"/>
      <c r="IRI815" s="47"/>
      <c r="IRJ815" s="47"/>
      <c r="IRK815" s="47"/>
      <c r="IRL815" s="47"/>
      <c r="IRM815" s="47"/>
      <c r="IRN815" s="47"/>
      <c r="IRO815" s="47"/>
      <c r="IRP815" s="47"/>
      <c r="IRQ815" s="47"/>
      <c r="IRR815" s="47"/>
      <c r="IRS815" s="47"/>
      <c r="IRT815" s="47"/>
      <c r="IRU815" s="47"/>
      <c r="IRV815" s="47"/>
      <c r="IRW815" s="47"/>
      <c r="IRX815" s="47"/>
      <c r="IRY815" s="47"/>
      <c r="IRZ815" s="47"/>
      <c r="ISA815" s="47"/>
      <c r="ISB815" s="47"/>
      <c r="ISC815" s="47"/>
      <c r="ISD815" s="47"/>
      <c r="ISE815" s="47"/>
      <c r="ISF815" s="47"/>
      <c r="ISG815" s="47"/>
      <c r="ISH815" s="47"/>
      <c r="ISI815" s="47"/>
      <c r="ISJ815" s="47"/>
      <c r="ISK815" s="47"/>
      <c r="ISL815" s="47"/>
      <c r="ISM815" s="47"/>
      <c r="ISN815" s="47"/>
      <c r="ISO815" s="47"/>
      <c r="ISP815" s="47"/>
      <c r="ISQ815" s="47"/>
      <c r="ISR815" s="47"/>
      <c r="ISS815" s="47"/>
      <c r="IST815" s="47"/>
      <c r="ISU815" s="47"/>
      <c r="ISV815" s="47"/>
      <c r="ISW815" s="47"/>
      <c r="ISX815" s="47"/>
      <c r="ISY815" s="47"/>
      <c r="ISZ815" s="47"/>
      <c r="ITA815" s="47"/>
      <c r="ITB815" s="47"/>
      <c r="ITC815" s="47"/>
      <c r="ITD815" s="47"/>
      <c r="ITE815" s="47"/>
      <c r="ITF815" s="47"/>
      <c r="ITG815" s="47"/>
      <c r="ITH815" s="47"/>
      <c r="ITI815" s="47"/>
      <c r="ITJ815" s="47"/>
      <c r="ITK815" s="47"/>
      <c r="ITL815" s="47"/>
      <c r="ITM815" s="47"/>
      <c r="ITN815" s="47"/>
      <c r="ITO815" s="47"/>
      <c r="ITP815" s="47"/>
      <c r="ITQ815" s="47"/>
      <c r="ITR815" s="47"/>
      <c r="ITS815" s="47"/>
      <c r="ITT815" s="47"/>
      <c r="ITU815" s="47"/>
      <c r="ITV815" s="47"/>
      <c r="ITW815" s="47"/>
      <c r="ITX815" s="47"/>
      <c r="ITY815" s="47"/>
      <c r="ITZ815" s="47"/>
      <c r="IUA815" s="47"/>
      <c r="IUB815" s="47"/>
      <c r="IUC815" s="47"/>
      <c r="IUD815" s="47"/>
      <c r="IUE815" s="47"/>
      <c r="IUF815" s="47"/>
      <c r="IUG815" s="47"/>
      <c r="IUH815" s="47"/>
      <c r="IUI815" s="47"/>
      <c r="IUJ815" s="47"/>
      <c r="IUK815" s="47"/>
      <c r="IUL815" s="47"/>
      <c r="IUM815" s="47"/>
      <c r="IUN815" s="47"/>
      <c r="IUO815" s="47"/>
      <c r="IUP815" s="47"/>
      <c r="IUQ815" s="47"/>
      <c r="IUR815" s="47"/>
      <c r="IUS815" s="47"/>
      <c r="IUT815" s="47"/>
      <c r="IUU815" s="47"/>
      <c r="IUV815" s="47"/>
      <c r="IUW815" s="47"/>
      <c r="IUX815" s="47"/>
      <c r="IUY815" s="47"/>
      <c r="IUZ815" s="47"/>
      <c r="IVA815" s="47"/>
      <c r="IVB815" s="47"/>
      <c r="IVC815" s="47"/>
      <c r="IVD815" s="47"/>
      <c r="IVE815" s="47"/>
      <c r="IVF815" s="47"/>
      <c r="IVG815" s="47"/>
      <c r="IVH815" s="47"/>
      <c r="IVI815" s="47"/>
      <c r="IVJ815" s="47"/>
      <c r="IVK815" s="47"/>
      <c r="IVL815" s="47"/>
      <c r="IVM815" s="47"/>
      <c r="IVN815" s="47"/>
      <c r="IVO815" s="47"/>
      <c r="IVP815" s="47"/>
      <c r="IVQ815" s="47"/>
      <c r="IVR815" s="47"/>
      <c r="IVS815" s="47"/>
      <c r="IVT815" s="47"/>
      <c r="IVU815" s="47"/>
      <c r="IVV815" s="47"/>
      <c r="IVW815" s="47"/>
      <c r="IVX815" s="47"/>
      <c r="IVY815" s="47"/>
      <c r="IVZ815" s="47"/>
      <c r="IWA815" s="47"/>
      <c r="IWB815" s="47"/>
      <c r="IWC815" s="47"/>
      <c r="IWD815" s="47"/>
      <c r="IWE815" s="47"/>
      <c r="IWF815" s="47"/>
      <c r="IWG815" s="47"/>
      <c r="IWH815" s="47"/>
      <c r="IWI815" s="47"/>
      <c r="IWJ815" s="47"/>
      <c r="IWK815" s="47"/>
      <c r="IWL815" s="47"/>
      <c r="IWM815" s="47"/>
      <c r="IWN815" s="47"/>
      <c r="IWO815" s="47"/>
      <c r="IWP815" s="47"/>
      <c r="IWQ815" s="47"/>
      <c r="IWR815" s="47"/>
      <c r="IWS815" s="47"/>
      <c r="IWT815" s="47"/>
      <c r="IWU815" s="47"/>
      <c r="IWV815" s="47"/>
      <c r="IWW815" s="47"/>
      <c r="IWX815" s="47"/>
      <c r="IWY815" s="47"/>
      <c r="IWZ815" s="47"/>
      <c r="IXA815" s="47"/>
      <c r="IXB815" s="47"/>
      <c r="IXC815" s="47"/>
      <c r="IXD815" s="47"/>
      <c r="IXE815" s="47"/>
      <c r="IXF815" s="47"/>
      <c r="IXG815" s="47"/>
      <c r="IXH815" s="47"/>
      <c r="IXI815" s="47"/>
      <c r="IXJ815" s="47"/>
      <c r="IXK815" s="47"/>
      <c r="IXL815" s="47"/>
      <c r="IXM815" s="47"/>
      <c r="IXN815" s="47"/>
      <c r="IXO815" s="47"/>
      <c r="IXP815" s="47"/>
      <c r="IXQ815" s="47"/>
      <c r="IXR815" s="47"/>
      <c r="IXS815" s="47"/>
      <c r="IXT815" s="47"/>
      <c r="IXU815" s="47"/>
      <c r="IXV815" s="47"/>
      <c r="IXW815" s="47"/>
      <c r="IXX815" s="47"/>
      <c r="IXY815" s="47"/>
      <c r="IXZ815" s="47"/>
      <c r="IYA815" s="47"/>
      <c r="IYB815" s="47"/>
      <c r="IYC815" s="47"/>
      <c r="IYD815" s="47"/>
      <c r="IYE815" s="47"/>
      <c r="IYF815" s="47"/>
      <c r="IYG815" s="47"/>
      <c r="IYH815" s="47"/>
      <c r="IYI815" s="47"/>
      <c r="IYJ815" s="47"/>
      <c r="IYK815" s="47"/>
      <c r="IYL815" s="47"/>
      <c r="IYM815" s="47"/>
      <c r="IYN815" s="47"/>
      <c r="IYO815" s="47"/>
      <c r="IYP815" s="47"/>
      <c r="IYQ815" s="47"/>
      <c r="IYR815" s="47"/>
      <c r="IYS815" s="47"/>
      <c r="IYT815" s="47"/>
      <c r="IYU815" s="47"/>
      <c r="IYV815" s="47"/>
      <c r="IYW815" s="47"/>
      <c r="IYX815" s="47"/>
      <c r="IYY815" s="47"/>
      <c r="IYZ815" s="47"/>
      <c r="IZA815" s="47"/>
      <c r="IZB815" s="47"/>
      <c r="IZC815" s="47"/>
      <c r="IZD815" s="47"/>
      <c r="IZE815" s="47"/>
      <c r="IZF815" s="47"/>
      <c r="IZG815" s="47"/>
      <c r="IZH815" s="47"/>
      <c r="IZI815" s="47"/>
      <c r="IZJ815" s="47"/>
      <c r="IZK815" s="47"/>
      <c r="IZL815" s="47"/>
      <c r="IZM815" s="47"/>
      <c r="IZN815" s="47"/>
      <c r="IZO815" s="47"/>
      <c r="IZP815" s="47"/>
      <c r="IZQ815" s="47"/>
      <c r="IZR815" s="47"/>
      <c r="IZS815" s="47"/>
      <c r="IZT815" s="47"/>
      <c r="IZU815" s="47"/>
      <c r="IZV815" s="47"/>
      <c r="IZW815" s="47"/>
      <c r="IZX815" s="47"/>
      <c r="IZY815" s="47"/>
      <c r="IZZ815" s="47"/>
      <c r="JAA815" s="47"/>
      <c r="JAB815" s="47"/>
      <c r="JAC815" s="47"/>
      <c r="JAD815" s="47"/>
      <c r="JAE815" s="47"/>
      <c r="JAF815" s="47"/>
      <c r="JAG815" s="47"/>
      <c r="JAH815" s="47"/>
      <c r="JAI815" s="47"/>
      <c r="JAJ815" s="47"/>
      <c r="JAK815" s="47"/>
      <c r="JAL815" s="47"/>
      <c r="JAM815" s="47"/>
      <c r="JAN815" s="47"/>
      <c r="JAO815" s="47"/>
      <c r="JAP815" s="47"/>
      <c r="JAQ815" s="47"/>
      <c r="JAR815" s="47"/>
      <c r="JAS815" s="47"/>
      <c r="JAT815" s="47"/>
      <c r="JAU815" s="47"/>
      <c r="JAV815" s="47"/>
      <c r="JAW815" s="47"/>
      <c r="JAX815" s="47"/>
      <c r="JAY815" s="47"/>
      <c r="JAZ815" s="47"/>
      <c r="JBA815" s="47"/>
      <c r="JBB815" s="47"/>
      <c r="JBC815" s="47"/>
      <c r="JBD815" s="47"/>
      <c r="JBE815" s="47"/>
      <c r="JBF815" s="47"/>
      <c r="JBG815" s="47"/>
      <c r="JBH815" s="47"/>
      <c r="JBI815" s="47"/>
      <c r="JBJ815" s="47"/>
      <c r="JBK815" s="47"/>
      <c r="JBL815" s="47"/>
      <c r="JBM815" s="47"/>
      <c r="JBN815" s="47"/>
      <c r="JBO815" s="47"/>
      <c r="JBP815" s="47"/>
      <c r="JBQ815" s="47"/>
      <c r="JBR815" s="47"/>
      <c r="JBS815" s="47"/>
      <c r="JBT815" s="47"/>
      <c r="JBU815" s="47"/>
      <c r="JBV815" s="47"/>
      <c r="JBW815" s="47"/>
      <c r="JBX815" s="47"/>
      <c r="JBY815" s="47"/>
      <c r="JBZ815" s="47"/>
      <c r="JCA815" s="47"/>
      <c r="JCB815" s="47"/>
      <c r="JCC815" s="47"/>
      <c r="JCD815" s="47"/>
      <c r="JCE815" s="47"/>
      <c r="JCF815" s="47"/>
      <c r="JCG815" s="47"/>
      <c r="JCH815" s="47"/>
      <c r="JCI815" s="47"/>
      <c r="JCJ815" s="47"/>
      <c r="JCK815" s="47"/>
      <c r="JCL815" s="47"/>
      <c r="JCM815" s="47"/>
      <c r="JCN815" s="47"/>
      <c r="JCO815" s="47"/>
      <c r="JCP815" s="47"/>
      <c r="JCQ815" s="47"/>
      <c r="JCR815" s="47"/>
      <c r="JCS815" s="47"/>
      <c r="JCT815" s="47"/>
      <c r="JCU815" s="47"/>
      <c r="JCV815" s="47"/>
      <c r="JCW815" s="47"/>
      <c r="JCX815" s="47"/>
      <c r="JCY815" s="47"/>
      <c r="JCZ815" s="47"/>
      <c r="JDA815" s="47"/>
      <c r="JDB815" s="47"/>
      <c r="JDC815" s="47"/>
      <c r="JDD815" s="47"/>
      <c r="JDE815" s="47"/>
      <c r="JDF815" s="47"/>
      <c r="JDG815" s="47"/>
      <c r="JDH815" s="47"/>
      <c r="JDI815" s="47"/>
      <c r="JDJ815" s="47"/>
      <c r="JDK815" s="47"/>
      <c r="JDL815" s="47"/>
      <c r="JDM815" s="47"/>
      <c r="JDN815" s="47"/>
      <c r="JDO815" s="47"/>
      <c r="JDP815" s="47"/>
      <c r="JDQ815" s="47"/>
      <c r="JDR815" s="47"/>
      <c r="JDS815" s="47"/>
      <c r="JDT815" s="47"/>
      <c r="JDU815" s="47"/>
      <c r="JDV815" s="47"/>
      <c r="JDW815" s="47"/>
      <c r="JDX815" s="47"/>
      <c r="JDY815" s="47"/>
      <c r="JDZ815" s="47"/>
      <c r="JEA815" s="47"/>
      <c r="JEB815" s="47"/>
      <c r="JEC815" s="47"/>
      <c r="JED815" s="47"/>
      <c r="JEE815" s="47"/>
      <c r="JEF815" s="47"/>
      <c r="JEG815" s="47"/>
      <c r="JEH815" s="47"/>
      <c r="JEI815" s="47"/>
      <c r="JEJ815" s="47"/>
      <c r="JEK815" s="47"/>
      <c r="JEL815" s="47"/>
      <c r="JEM815" s="47"/>
      <c r="JEN815" s="47"/>
      <c r="JEO815" s="47"/>
      <c r="JEP815" s="47"/>
      <c r="JEQ815" s="47"/>
      <c r="JER815" s="47"/>
      <c r="JES815" s="47"/>
      <c r="JET815" s="47"/>
      <c r="JEU815" s="47"/>
      <c r="JEV815" s="47"/>
      <c r="JEW815" s="47"/>
      <c r="JEX815" s="47"/>
      <c r="JEY815" s="47"/>
      <c r="JEZ815" s="47"/>
      <c r="JFA815" s="47"/>
      <c r="JFB815" s="47"/>
      <c r="JFC815" s="47"/>
      <c r="JFD815" s="47"/>
      <c r="JFE815" s="47"/>
      <c r="JFF815" s="47"/>
      <c r="JFG815" s="47"/>
      <c r="JFH815" s="47"/>
      <c r="JFI815" s="47"/>
      <c r="JFJ815" s="47"/>
      <c r="JFK815" s="47"/>
      <c r="JFL815" s="47"/>
      <c r="JFM815" s="47"/>
      <c r="JFN815" s="47"/>
      <c r="JFO815" s="47"/>
      <c r="JFP815" s="47"/>
      <c r="JFQ815" s="47"/>
      <c r="JFR815" s="47"/>
      <c r="JFS815" s="47"/>
      <c r="JFT815" s="47"/>
      <c r="JFU815" s="47"/>
      <c r="JFV815" s="47"/>
      <c r="JFW815" s="47"/>
      <c r="JFX815" s="47"/>
      <c r="JFY815" s="47"/>
      <c r="JFZ815" s="47"/>
      <c r="JGA815" s="47"/>
      <c r="JGB815" s="47"/>
      <c r="JGC815" s="47"/>
      <c r="JGD815" s="47"/>
      <c r="JGE815" s="47"/>
      <c r="JGF815" s="47"/>
      <c r="JGG815" s="47"/>
      <c r="JGH815" s="47"/>
      <c r="JGI815" s="47"/>
      <c r="JGJ815" s="47"/>
      <c r="JGK815" s="47"/>
      <c r="JGL815" s="47"/>
      <c r="JGM815" s="47"/>
      <c r="JGN815" s="47"/>
      <c r="JGO815" s="47"/>
      <c r="JGP815" s="47"/>
      <c r="JGQ815" s="47"/>
      <c r="JGR815" s="47"/>
      <c r="JGS815" s="47"/>
      <c r="JGT815" s="47"/>
      <c r="JGU815" s="47"/>
      <c r="JGV815" s="47"/>
      <c r="JGW815" s="47"/>
      <c r="JGX815" s="47"/>
      <c r="JGY815" s="47"/>
      <c r="JGZ815" s="47"/>
      <c r="JHA815" s="47"/>
      <c r="JHB815" s="47"/>
      <c r="JHC815" s="47"/>
      <c r="JHD815" s="47"/>
      <c r="JHE815" s="47"/>
      <c r="JHF815" s="47"/>
      <c r="JHG815" s="47"/>
      <c r="JHH815" s="47"/>
      <c r="JHI815" s="47"/>
      <c r="JHJ815" s="47"/>
      <c r="JHK815" s="47"/>
      <c r="JHL815" s="47"/>
      <c r="JHM815" s="47"/>
      <c r="JHN815" s="47"/>
      <c r="JHO815" s="47"/>
      <c r="JHP815" s="47"/>
      <c r="JHQ815" s="47"/>
      <c r="JHR815" s="47"/>
      <c r="JHS815" s="47"/>
      <c r="JHT815" s="47"/>
      <c r="JHU815" s="47"/>
      <c r="JHV815" s="47"/>
      <c r="JHW815" s="47"/>
      <c r="JHX815" s="47"/>
      <c r="JHY815" s="47"/>
      <c r="JHZ815" s="47"/>
      <c r="JIA815" s="47"/>
      <c r="JIB815" s="47"/>
      <c r="JIC815" s="47"/>
      <c r="JID815" s="47"/>
      <c r="JIE815" s="47"/>
      <c r="JIF815" s="47"/>
      <c r="JIG815" s="47"/>
      <c r="JIH815" s="47"/>
      <c r="JII815" s="47"/>
      <c r="JIJ815" s="47"/>
      <c r="JIK815" s="47"/>
      <c r="JIL815" s="47"/>
      <c r="JIM815" s="47"/>
      <c r="JIN815" s="47"/>
      <c r="JIO815" s="47"/>
      <c r="JIP815" s="47"/>
      <c r="JIQ815" s="47"/>
      <c r="JIR815" s="47"/>
      <c r="JIS815" s="47"/>
      <c r="JIT815" s="47"/>
      <c r="JIU815" s="47"/>
      <c r="JIV815" s="47"/>
      <c r="JIW815" s="47"/>
      <c r="JIX815" s="47"/>
      <c r="JIY815" s="47"/>
      <c r="JIZ815" s="47"/>
      <c r="JJA815" s="47"/>
      <c r="JJB815" s="47"/>
      <c r="JJC815" s="47"/>
      <c r="JJD815" s="47"/>
      <c r="JJE815" s="47"/>
      <c r="JJF815" s="47"/>
      <c r="JJG815" s="47"/>
      <c r="JJH815" s="47"/>
      <c r="JJI815" s="47"/>
      <c r="JJJ815" s="47"/>
      <c r="JJK815" s="47"/>
      <c r="JJL815" s="47"/>
      <c r="JJM815" s="47"/>
      <c r="JJN815" s="47"/>
      <c r="JJO815" s="47"/>
      <c r="JJP815" s="47"/>
      <c r="JJQ815" s="47"/>
      <c r="JJR815" s="47"/>
      <c r="JJS815" s="47"/>
      <c r="JJT815" s="47"/>
      <c r="JJU815" s="47"/>
      <c r="JJV815" s="47"/>
      <c r="JJW815" s="47"/>
      <c r="JJX815" s="47"/>
      <c r="JJY815" s="47"/>
      <c r="JJZ815" s="47"/>
      <c r="JKA815" s="47"/>
      <c r="JKB815" s="47"/>
      <c r="JKC815" s="47"/>
      <c r="JKD815" s="47"/>
      <c r="JKE815" s="47"/>
      <c r="JKF815" s="47"/>
      <c r="JKG815" s="47"/>
      <c r="JKH815" s="47"/>
      <c r="JKI815" s="47"/>
      <c r="JKJ815" s="47"/>
      <c r="JKK815" s="47"/>
      <c r="JKL815" s="47"/>
      <c r="JKM815" s="47"/>
      <c r="JKN815" s="47"/>
      <c r="JKO815" s="47"/>
      <c r="JKP815" s="47"/>
      <c r="JKQ815" s="47"/>
      <c r="JKR815" s="47"/>
      <c r="JKS815" s="47"/>
      <c r="JKT815" s="47"/>
      <c r="JKU815" s="47"/>
      <c r="JKV815" s="47"/>
      <c r="JKW815" s="47"/>
      <c r="JKX815" s="47"/>
      <c r="JKY815" s="47"/>
      <c r="JKZ815" s="47"/>
      <c r="JLA815" s="47"/>
      <c r="JLB815" s="47"/>
      <c r="JLC815" s="47"/>
      <c r="JLD815" s="47"/>
      <c r="JLE815" s="47"/>
      <c r="JLF815" s="47"/>
      <c r="JLG815" s="47"/>
      <c r="JLH815" s="47"/>
      <c r="JLI815" s="47"/>
      <c r="JLJ815" s="47"/>
      <c r="JLK815" s="47"/>
      <c r="JLL815" s="47"/>
      <c r="JLM815" s="47"/>
      <c r="JLN815" s="47"/>
      <c r="JLO815" s="47"/>
      <c r="JLP815" s="47"/>
      <c r="JLQ815" s="47"/>
      <c r="JLR815" s="47"/>
      <c r="JLS815" s="47"/>
      <c r="JLT815" s="47"/>
      <c r="JLU815" s="47"/>
      <c r="JLV815" s="47"/>
      <c r="JLW815" s="47"/>
      <c r="JLX815" s="47"/>
      <c r="JLY815" s="47"/>
      <c r="JLZ815" s="47"/>
      <c r="JMA815" s="47"/>
      <c r="JMB815" s="47"/>
      <c r="JMC815" s="47"/>
      <c r="JMD815" s="47"/>
      <c r="JME815" s="47"/>
      <c r="JMF815" s="47"/>
      <c r="JMG815" s="47"/>
      <c r="JMH815" s="47"/>
      <c r="JMI815" s="47"/>
      <c r="JMJ815" s="47"/>
      <c r="JMK815" s="47"/>
      <c r="JML815" s="47"/>
      <c r="JMM815" s="47"/>
      <c r="JMN815" s="47"/>
      <c r="JMO815" s="47"/>
      <c r="JMP815" s="47"/>
      <c r="JMQ815" s="47"/>
      <c r="JMR815" s="47"/>
      <c r="JMS815" s="47"/>
      <c r="JMT815" s="47"/>
      <c r="JMU815" s="47"/>
      <c r="JMV815" s="47"/>
      <c r="JMW815" s="47"/>
      <c r="JMX815" s="47"/>
      <c r="JMY815" s="47"/>
      <c r="JMZ815" s="47"/>
      <c r="JNA815" s="47"/>
      <c r="JNB815" s="47"/>
      <c r="JNC815" s="47"/>
      <c r="JND815" s="47"/>
      <c r="JNE815" s="47"/>
      <c r="JNF815" s="47"/>
      <c r="JNG815" s="47"/>
      <c r="JNH815" s="47"/>
      <c r="JNI815" s="47"/>
      <c r="JNJ815" s="47"/>
      <c r="JNK815" s="47"/>
      <c r="JNL815" s="47"/>
      <c r="JNM815" s="47"/>
      <c r="JNN815" s="47"/>
      <c r="JNO815" s="47"/>
      <c r="JNP815" s="47"/>
      <c r="JNQ815" s="47"/>
      <c r="JNR815" s="47"/>
      <c r="JNS815" s="47"/>
      <c r="JNT815" s="47"/>
      <c r="JNU815" s="47"/>
      <c r="JNV815" s="47"/>
      <c r="JNW815" s="47"/>
      <c r="JNX815" s="47"/>
      <c r="JNY815" s="47"/>
      <c r="JNZ815" s="47"/>
      <c r="JOA815" s="47"/>
      <c r="JOB815" s="47"/>
      <c r="JOC815" s="47"/>
      <c r="JOD815" s="47"/>
      <c r="JOE815" s="47"/>
      <c r="JOF815" s="47"/>
      <c r="JOG815" s="47"/>
      <c r="JOH815" s="47"/>
      <c r="JOI815" s="47"/>
      <c r="JOJ815" s="47"/>
      <c r="JOK815" s="47"/>
      <c r="JOL815" s="47"/>
      <c r="JOM815" s="47"/>
      <c r="JON815" s="47"/>
      <c r="JOO815" s="47"/>
      <c r="JOP815" s="47"/>
      <c r="JOQ815" s="47"/>
      <c r="JOR815" s="47"/>
      <c r="JOS815" s="47"/>
      <c r="JOT815" s="47"/>
      <c r="JOU815" s="47"/>
      <c r="JOV815" s="47"/>
      <c r="JOW815" s="47"/>
      <c r="JOX815" s="47"/>
      <c r="JOY815" s="47"/>
      <c r="JOZ815" s="47"/>
      <c r="JPA815" s="47"/>
      <c r="JPB815" s="47"/>
      <c r="JPC815" s="47"/>
      <c r="JPD815" s="47"/>
      <c r="JPE815" s="47"/>
      <c r="JPF815" s="47"/>
      <c r="JPG815" s="47"/>
      <c r="JPH815" s="47"/>
      <c r="JPI815" s="47"/>
      <c r="JPJ815" s="47"/>
      <c r="JPK815" s="47"/>
      <c r="JPL815" s="47"/>
      <c r="JPM815" s="47"/>
      <c r="JPN815" s="47"/>
      <c r="JPO815" s="47"/>
      <c r="JPP815" s="47"/>
      <c r="JPQ815" s="47"/>
      <c r="JPR815" s="47"/>
      <c r="JPS815" s="47"/>
      <c r="JPT815" s="47"/>
      <c r="JPU815" s="47"/>
      <c r="JPV815" s="47"/>
      <c r="JPW815" s="47"/>
      <c r="JPX815" s="47"/>
      <c r="JPY815" s="47"/>
      <c r="JPZ815" s="47"/>
      <c r="JQA815" s="47"/>
      <c r="JQB815" s="47"/>
      <c r="JQC815" s="47"/>
      <c r="JQD815" s="47"/>
      <c r="JQE815" s="47"/>
      <c r="JQF815" s="47"/>
      <c r="JQG815" s="47"/>
      <c r="JQH815" s="47"/>
      <c r="JQI815" s="47"/>
      <c r="JQJ815" s="47"/>
      <c r="JQK815" s="47"/>
      <c r="JQL815" s="47"/>
      <c r="JQM815" s="47"/>
      <c r="JQN815" s="47"/>
      <c r="JQO815" s="47"/>
      <c r="JQP815" s="47"/>
      <c r="JQQ815" s="47"/>
      <c r="JQR815" s="47"/>
      <c r="JQS815" s="47"/>
      <c r="JQT815" s="47"/>
      <c r="JQU815" s="47"/>
      <c r="JQV815" s="47"/>
      <c r="JQW815" s="47"/>
      <c r="JQX815" s="47"/>
      <c r="JQY815" s="47"/>
      <c r="JQZ815" s="47"/>
      <c r="JRA815" s="47"/>
      <c r="JRB815" s="47"/>
      <c r="JRC815" s="47"/>
      <c r="JRD815" s="47"/>
      <c r="JRE815" s="47"/>
      <c r="JRF815" s="47"/>
      <c r="JRG815" s="47"/>
      <c r="JRH815" s="47"/>
      <c r="JRI815" s="47"/>
      <c r="JRJ815" s="47"/>
      <c r="JRK815" s="47"/>
      <c r="JRL815" s="47"/>
      <c r="JRM815" s="47"/>
      <c r="JRN815" s="47"/>
      <c r="JRO815" s="47"/>
      <c r="JRP815" s="47"/>
      <c r="JRQ815" s="47"/>
      <c r="JRR815" s="47"/>
      <c r="JRS815" s="47"/>
      <c r="JRT815" s="47"/>
      <c r="JRU815" s="47"/>
      <c r="JRV815" s="47"/>
      <c r="JRW815" s="47"/>
      <c r="JRX815" s="47"/>
      <c r="JRY815" s="47"/>
      <c r="JRZ815" s="47"/>
      <c r="JSA815" s="47"/>
      <c r="JSB815" s="47"/>
      <c r="JSC815" s="47"/>
      <c r="JSD815" s="47"/>
      <c r="JSE815" s="47"/>
      <c r="JSF815" s="47"/>
      <c r="JSG815" s="47"/>
      <c r="JSH815" s="47"/>
      <c r="JSI815" s="47"/>
      <c r="JSJ815" s="47"/>
      <c r="JSK815" s="47"/>
      <c r="JSL815" s="47"/>
      <c r="JSM815" s="47"/>
      <c r="JSN815" s="47"/>
      <c r="JSO815" s="47"/>
      <c r="JSP815" s="47"/>
      <c r="JSQ815" s="47"/>
      <c r="JSR815" s="47"/>
      <c r="JSS815" s="47"/>
      <c r="JST815" s="47"/>
      <c r="JSU815" s="47"/>
      <c r="JSV815" s="47"/>
      <c r="JSW815" s="47"/>
      <c r="JSX815" s="47"/>
      <c r="JSY815" s="47"/>
      <c r="JSZ815" s="47"/>
      <c r="JTA815" s="47"/>
      <c r="JTB815" s="47"/>
      <c r="JTC815" s="47"/>
      <c r="JTD815" s="47"/>
      <c r="JTE815" s="47"/>
      <c r="JTF815" s="47"/>
      <c r="JTG815" s="47"/>
      <c r="JTH815" s="47"/>
      <c r="JTI815" s="47"/>
      <c r="JTJ815" s="47"/>
      <c r="JTK815" s="47"/>
      <c r="JTL815" s="47"/>
      <c r="JTM815" s="47"/>
      <c r="JTN815" s="47"/>
      <c r="JTO815" s="47"/>
      <c r="JTP815" s="47"/>
      <c r="JTQ815" s="47"/>
      <c r="JTR815" s="47"/>
      <c r="JTS815" s="47"/>
      <c r="JTT815" s="47"/>
      <c r="JTU815" s="47"/>
      <c r="JTV815" s="47"/>
      <c r="JTW815" s="47"/>
      <c r="JTX815" s="47"/>
      <c r="JTY815" s="47"/>
      <c r="JTZ815" s="47"/>
      <c r="JUA815" s="47"/>
      <c r="JUB815" s="47"/>
      <c r="JUC815" s="47"/>
      <c r="JUD815" s="47"/>
      <c r="JUE815" s="47"/>
      <c r="JUF815" s="47"/>
      <c r="JUG815" s="47"/>
      <c r="JUH815" s="47"/>
      <c r="JUI815" s="47"/>
      <c r="JUJ815" s="47"/>
      <c r="JUK815" s="47"/>
      <c r="JUL815" s="47"/>
      <c r="JUM815" s="47"/>
      <c r="JUN815" s="47"/>
      <c r="JUO815" s="47"/>
      <c r="JUP815" s="47"/>
      <c r="JUQ815" s="47"/>
      <c r="JUR815" s="47"/>
      <c r="JUS815" s="47"/>
      <c r="JUT815" s="47"/>
      <c r="JUU815" s="47"/>
      <c r="JUV815" s="47"/>
      <c r="JUW815" s="47"/>
      <c r="JUX815" s="47"/>
      <c r="JUY815" s="47"/>
      <c r="JUZ815" s="47"/>
      <c r="JVA815" s="47"/>
      <c r="JVB815" s="47"/>
      <c r="JVC815" s="47"/>
      <c r="JVD815" s="47"/>
      <c r="JVE815" s="47"/>
      <c r="JVF815" s="47"/>
      <c r="JVG815" s="47"/>
      <c r="JVH815" s="47"/>
      <c r="JVI815" s="47"/>
      <c r="JVJ815" s="47"/>
      <c r="JVK815" s="47"/>
      <c r="JVL815" s="47"/>
      <c r="JVM815" s="47"/>
      <c r="JVN815" s="47"/>
      <c r="JVO815" s="47"/>
      <c r="JVP815" s="47"/>
      <c r="JVQ815" s="47"/>
      <c r="JVR815" s="47"/>
      <c r="JVS815" s="47"/>
      <c r="JVT815" s="47"/>
      <c r="JVU815" s="47"/>
      <c r="JVV815" s="47"/>
      <c r="JVW815" s="47"/>
      <c r="JVX815" s="47"/>
      <c r="JVY815" s="47"/>
      <c r="JVZ815" s="47"/>
      <c r="JWA815" s="47"/>
      <c r="JWB815" s="47"/>
      <c r="JWC815" s="47"/>
      <c r="JWD815" s="47"/>
      <c r="JWE815" s="47"/>
      <c r="JWF815" s="47"/>
      <c r="JWG815" s="47"/>
      <c r="JWH815" s="47"/>
      <c r="JWI815" s="47"/>
      <c r="JWJ815" s="47"/>
      <c r="JWK815" s="47"/>
      <c r="JWL815" s="47"/>
      <c r="JWM815" s="47"/>
      <c r="JWN815" s="47"/>
      <c r="JWO815" s="47"/>
      <c r="JWP815" s="47"/>
      <c r="JWQ815" s="47"/>
      <c r="JWR815" s="47"/>
      <c r="JWS815" s="47"/>
      <c r="JWT815" s="47"/>
      <c r="JWU815" s="47"/>
      <c r="JWV815" s="47"/>
      <c r="JWW815" s="47"/>
      <c r="JWX815" s="47"/>
      <c r="JWY815" s="47"/>
      <c r="JWZ815" s="47"/>
      <c r="JXA815" s="47"/>
      <c r="JXB815" s="47"/>
      <c r="JXC815" s="47"/>
      <c r="JXD815" s="47"/>
      <c r="JXE815" s="47"/>
      <c r="JXF815" s="47"/>
      <c r="JXG815" s="47"/>
      <c r="JXH815" s="47"/>
      <c r="JXI815" s="47"/>
      <c r="JXJ815" s="47"/>
      <c r="JXK815" s="47"/>
      <c r="JXL815" s="47"/>
      <c r="JXM815" s="47"/>
      <c r="JXN815" s="47"/>
      <c r="JXO815" s="47"/>
      <c r="JXP815" s="47"/>
      <c r="JXQ815" s="47"/>
      <c r="JXR815" s="47"/>
      <c r="JXS815" s="47"/>
      <c r="JXT815" s="47"/>
      <c r="JXU815" s="47"/>
      <c r="JXV815" s="47"/>
      <c r="JXW815" s="47"/>
      <c r="JXX815" s="47"/>
      <c r="JXY815" s="47"/>
      <c r="JXZ815" s="47"/>
      <c r="JYA815" s="47"/>
      <c r="JYB815" s="47"/>
      <c r="JYC815" s="47"/>
      <c r="JYD815" s="47"/>
      <c r="JYE815" s="47"/>
      <c r="JYF815" s="47"/>
      <c r="JYG815" s="47"/>
      <c r="JYH815" s="47"/>
      <c r="JYI815" s="47"/>
      <c r="JYJ815" s="47"/>
      <c r="JYK815" s="47"/>
      <c r="JYL815" s="47"/>
      <c r="JYM815" s="47"/>
      <c r="JYN815" s="47"/>
      <c r="JYO815" s="47"/>
      <c r="JYP815" s="47"/>
      <c r="JYQ815" s="47"/>
      <c r="JYR815" s="47"/>
      <c r="JYS815" s="47"/>
      <c r="JYT815" s="47"/>
      <c r="JYU815" s="47"/>
      <c r="JYV815" s="47"/>
      <c r="JYW815" s="47"/>
      <c r="JYX815" s="47"/>
      <c r="JYY815" s="47"/>
      <c r="JYZ815" s="47"/>
      <c r="JZA815" s="47"/>
      <c r="JZB815" s="47"/>
      <c r="JZC815" s="47"/>
      <c r="JZD815" s="47"/>
      <c r="JZE815" s="47"/>
      <c r="JZF815" s="47"/>
      <c r="JZG815" s="47"/>
      <c r="JZH815" s="47"/>
      <c r="JZI815" s="47"/>
      <c r="JZJ815" s="47"/>
      <c r="JZK815" s="47"/>
      <c r="JZL815" s="47"/>
      <c r="JZM815" s="47"/>
      <c r="JZN815" s="47"/>
      <c r="JZO815" s="47"/>
      <c r="JZP815" s="47"/>
      <c r="JZQ815" s="47"/>
      <c r="JZR815" s="47"/>
      <c r="JZS815" s="47"/>
      <c r="JZT815" s="47"/>
      <c r="JZU815" s="47"/>
      <c r="JZV815" s="47"/>
      <c r="JZW815" s="47"/>
      <c r="JZX815" s="47"/>
      <c r="JZY815" s="47"/>
      <c r="JZZ815" s="47"/>
      <c r="KAA815" s="47"/>
      <c r="KAB815" s="47"/>
      <c r="KAC815" s="47"/>
      <c r="KAD815" s="47"/>
      <c r="KAE815" s="47"/>
      <c r="KAF815" s="47"/>
      <c r="KAG815" s="47"/>
      <c r="KAH815" s="47"/>
      <c r="KAI815" s="47"/>
      <c r="KAJ815" s="47"/>
      <c r="KAK815" s="47"/>
      <c r="KAL815" s="47"/>
      <c r="KAM815" s="47"/>
      <c r="KAN815" s="47"/>
      <c r="KAO815" s="47"/>
      <c r="KAP815" s="47"/>
      <c r="KAQ815" s="47"/>
      <c r="KAR815" s="47"/>
      <c r="KAS815" s="47"/>
      <c r="KAT815" s="47"/>
      <c r="KAU815" s="47"/>
      <c r="KAV815" s="47"/>
      <c r="KAW815" s="47"/>
      <c r="KAX815" s="47"/>
      <c r="KAY815" s="47"/>
      <c r="KAZ815" s="47"/>
      <c r="KBA815" s="47"/>
      <c r="KBB815" s="47"/>
      <c r="KBC815" s="47"/>
      <c r="KBD815" s="47"/>
      <c r="KBE815" s="47"/>
      <c r="KBF815" s="47"/>
      <c r="KBG815" s="47"/>
      <c r="KBH815" s="47"/>
      <c r="KBI815" s="47"/>
      <c r="KBJ815" s="47"/>
      <c r="KBK815" s="47"/>
      <c r="KBL815" s="47"/>
      <c r="KBM815" s="47"/>
      <c r="KBN815" s="47"/>
      <c r="KBO815" s="47"/>
      <c r="KBP815" s="47"/>
      <c r="KBQ815" s="47"/>
      <c r="KBR815" s="47"/>
      <c r="KBS815" s="47"/>
      <c r="KBT815" s="47"/>
      <c r="KBU815" s="47"/>
      <c r="KBV815" s="47"/>
      <c r="KBW815" s="47"/>
      <c r="KBX815" s="47"/>
      <c r="KBY815" s="47"/>
      <c r="KBZ815" s="47"/>
      <c r="KCA815" s="47"/>
      <c r="KCB815" s="47"/>
      <c r="KCC815" s="47"/>
      <c r="KCD815" s="47"/>
      <c r="KCE815" s="47"/>
      <c r="KCF815" s="47"/>
      <c r="KCG815" s="47"/>
      <c r="KCH815" s="47"/>
      <c r="KCI815" s="47"/>
      <c r="KCJ815" s="47"/>
      <c r="KCK815" s="47"/>
      <c r="KCL815" s="47"/>
      <c r="KCM815" s="47"/>
      <c r="KCN815" s="47"/>
      <c r="KCO815" s="47"/>
      <c r="KCP815" s="47"/>
      <c r="KCQ815" s="47"/>
      <c r="KCR815" s="47"/>
      <c r="KCS815" s="47"/>
      <c r="KCT815" s="47"/>
      <c r="KCU815" s="47"/>
      <c r="KCV815" s="47"/>
      <c r="KCW815" s="47"/>
      <c r="KCX815" s="47"/>
      <c r="KCY815" s="47"/>
      <c r="KCZ815" s="47"/>
      <c r="KDA815" s="47"/>
      <c r="KDB815" s="47"/>
      <c r="KDC815" s="47"/>
      <c r="KDD815" s="47"/>
      <c r="KDE815" s="47"/>
      <c r="KDF815" s="47"/>
      <c r="KDG815" s="47"/>
      <c r="KDH815" s="47"/>
      <c r="KDI815" s="47"/>
      <c r="KDJ815" s="47"/>
      <c r="KDK815" s="47"/>
      <c r="KDL815" s="47"/>
      <c r="KDM815" s="47"/>
      <c r="KDN815" s="47"/>
      <c r="KDO815" s="47"/>
      <c r="KDP815" s="47"/>
      <c r="KDQ815" s="47"/>
      <c r="KDR815" s="47"/>
      <c r="KDS815" s="47"/>
      <c r="KDT815" s="47"/>
      <c r="KDU815" s="47"/>
      <c r="KDV815" s="47"/>
      <c r="KDW815" s="47"/>
      <c r="KDX815" s="47"/>
      <c r="KDY815" s="47"/>
      <c r="KDZ815" s="47"/>
      <c r="KEA815" s="47"/>
      <c r="KEB815" s="47"/>
      <c r="KEC815" s="47"/>
      <c r="KED815" s="47"/>
      <c r="KEE815" s="47"/>
      <c r="KEF815" s="47"/>
      <c r="KEG815" s="47"/>
      <c r="KEH815" s="47"/>
      <c r="KEI815" s="47"/>
      <c r="KEJ815" s="47"/>
      <c r="KEK815" s="47"/>
      <c r="KEL815" s="47"/>
      <c r="KEM815" s="47"/>
      <c r="KEN815" s="47"/>
      <c r="KEO815" s="47"/>
      <c r="KEP815" s="47"/>
      <c r="KEQ815" s="47"/>
      <c r="KER815" s="47"/>
      <c r="KES815" s="47"/>
      <c r="KET815" s="47"/>
      <c r="KEU815" s="47"/>
      <c r="KEV815" s="47"/>
      <c r="KEW815" s="47"/>
      <c r="KEX815" s="47"/>
      <c r="KEY815" s="47"/>
      <c r="KEZ815" s="47"/>
      <c r="KFA815" s="47"/>
      <c r="KFB815" s="47"/>
      <c r="KFC815" s="47"/>
      <c r="KFD815" s="47"/>
      <c r="KFE815" s="47"/>
      <c r="KFF815" s="47"/>
      <c r="KFG815" s="47"/>
      <c r="KFH815" s="47"/>
      <c r="KFI815" s="47"/>
      <c r="KFJ815" s="47"/>
      <c r="KFK815" s="47"/>
      <c r="KFL815" s="47"/>
      <c r="KFM815" s="47"/>
      <c r="KFN815" s="47"/>
      <c r="KFO815" s="47"/>
      <c r="KFP815" s="47"/>
      <c r="KFQ815" s="47"/>
      <c r="KFR815" s="47"/>
      <c r="KFS815" s="47"/>
      <c r="KFT815" s="47"/>
      <c r="KFU815" s="47"/>
      <c r="KFV815" s="47"/>
      <c r="KFW815" s="47"/>
      <c r="KFX815" s="47"/>
      <c r="KFY815" s="47"/>
      <c r="KFZ815" s="47"/>
      <c r="KGA815" s="47"/>
      <c r="KGB815" s="47"/>
      <c r="KGC815" s="47"/>
      <c r="KGD815" s="47"/>
      <c r="KGE815" s="47"/>
      <c r="KGF815" s="47"/>
      <c r="KGG815" s="47"/>
      <c r="KGH815" s="47"/>
      <c r="KGI815" s="47"/>
      <c r="KGJ815" s="47"/>
      <c r="KGK815" s="47"/>
      <c r="KGL815" s="47"/>
      <c r="KGM815" s="47"/>
      <c r="KGN815" s="47"/>
      <c r="KGO815" s="47"/>
      <c r="KGP815" s="47"/>
      <c r="KGQ815" s="47"/>
      <c r="KGR815" s="47"/>
      <c r="KGS815" s="47"/>
      <c r="KGT815" s="47"/>
      <c r="KGU815" s="47"/>
      <c r="KGV815" s="47"/>
      <c r="KGW815" s="47"/>
      <c r="KGX815" s="47"/>
      <c r="KGY815" s="47"/>
      <c r="KGZ815" s="47"/>
      <c r="KHA815" s="47"/>
      <c r="KHB815" s="47"/>
      <c r="KHC815" s="47"/>
      <c r="KHD815" s="47"/>
      <c r="KHE815" s="47"/>
      <c r="KHF815" s="47"/>
      <c r="KHG815" s="47"/>
      <c r="KHH815" s="47"/>
      <c r="KHI815" s="47"/>
      <c r="KHJ815" s="47"/>
      <c r="KHK815" s="47"/>
      <c r="KHL815" s="47"/>
      <c r="KHM815" s="47"/>
      <c r="KHN815" s="47"/>
      <c r="KHO815" s="47"/>
      <c r="KHP815" s="47"/>
      <c r="KHQ815" s="47"/>
      <c r="KHR815" s="47"/>
      <c r="KHS815" s="47"/>
      <c r="KHT815" s="47"/>
      <c r="KHU815" s="47"/>
      <c r="KHV815" s="47"/>
      <c r="KHW815" s="47"/>
      <c r="KHX815" s="47"/>
      <c r="KHY815" s="47"/>
      <c r="KHZ815" s="47"/>
      <c r="KIA815" s="47"/>
      <c r="KIB815" s="47"/>
      <c r="KIC815" s="47"/>
      <c r="KID815" s="47"/>
      <c r="KIE815" s="47"/>
      <c r="KIF815" s="47"/>
      <c r="KIG815" s="47"/>
      <c r="KIH815" s="47"/>
      <c r="KII815" s="47"/>
      <c r="KIJ815" s="47"/>
      <c r="KIK815" s="47"/>
      <c r="KIL815" s="47"/>
      <c r="KIM815" s="47"/>
      <c r="KIN815" s="47"/>
      <c r="KIO815" s="47"/>
      <c r="KIP815" s="47"/>
      <c r="KIQ815" s="47"/>
      <c r="KIR815" s="47"/>
      <c r="KIS815" s="47"/>
      <c r="KIT815" s="47"/>
      <c r="KIU815" s="47"/>
      <c r="KIV815" s="47"/>
      <c r="KIW815" s="47"/>
      <c r="KIX815" s="47"/>
      <c r="KIY815" s="47"/>
      <c r="KIZ815" s="47"/>
      <c r="KJA815" s="47"/>
      <c r="KJB815" s="47"/>
      <c r="KJC815" s="47"/>
      <c r="KJD815" s="47"/>
      <c r="KJE815" s="47"/>
      <c r="KJF815" s="47"/>
      <c r="KJG815" s="47"/>
      <c r="KJH815" s="47"/>
      <c r="KJI815" s="47"/>
      <c r="KJJ815" s="47"/>
      <c r="KJK815" s="47"/>
      <c r="KJL815" s="47"/>
      <c r="KJM815" s="47"/>
      <c r="KJN815" s="47"/>
      <c r="KJO815" s="47"/>
      <c r="KJP815" s="47"/>
      <c r="KJQ815" s="47"/>
      <c r="KJR815" s="47"/>
      <c r="KJS815" s="47"/>
      <c r="KJT815" s="47"/>
      <c r="KJU815" s="47"/>
      <c r="KJV815" s="47"/>
      <c r="KJW815" s="47"/>
      <c r="KJX815" s="47"/>
      <c r="KJY815" s="47"/>
      <c r="KJZ815" s="47"/>
      <c r="KKA815" s="47"/>
      <c r="KKB815" s="47"/>
      <c r="KKC815" s="47"/>
      <c r="KKD815" s="47"/>
      <c r="KKE815" s="47"/>
      <c r="KKF815" s="47"/>
      <c r="KKG815" s="47"/>
      <c r="KKH815" s="47"/>
      <c r="KKI815" s="47"/>
      <c r="KKJ815" s="47"/>
      <c r="KKK815" s="47"/>
      <c r="KKL815" s="47"/>
      <c r="KKM815" s="47"/>
      <c r="KKN815" s="47"/>
      <c r="KKO815" s="47"/>
      <c r="KKP815" s="47"/>
      <c r="KKQ815" s="47"/>
      <c r="KKR815" s="47"/>
      <c r="KKS815" s="47"/>
      <c r="KKT815" s="47"/>
      <c r="KKU815" s="47"/>
      <c r="KKV815" s="47"/>
      <c r="KKW815" s="47"/>
      <c r="KKX815" s="47"/>
      <c r="KKY815" s="47"/>
      <c r="KKZ815" s="47"/>
      <c r="KLA815" s="47"/>
      <c r="KLB815" s="47"/>
      <c r="KLC815" s="47"/>
      <c r="KLD815" s="47"/>
      <c r="KLE815" s="47"/>
      <c r="KLF815" s="47"/>
      <c r="KLG815" s="47"/>
      <c r="KLH815" s="47"/>
      <c r="KLI815" s="47"/>
      <c r="KLJ815" s="47"/>
      <c r="KLK815" s="47"/>
      <c r="KLL815" s="47"/>
      <c r="KLM815" s="47"/>
      <c r="KLN815" s="47"/>
      <c r="KLO815" s="47"/>
      <c r="KLP815" s="47"/>
      <c r="KLQ815" s="47"/>
      <c r="KLR815" s="47"/>
      <c r="KLS815" s="47"/>
      <c r="KLT815" s="47"/>
      <c r="KLU815" s="47"/>
      <c r="KLV815" s="47"/>
      <c r="KLW815" s="47"/>
      <c r="KLX815" s="47"/>
      <c r="KLY815" s="47"/>
      <c r="KLZ815" s="47"/>
      <c r="KMA815" s="47"/>
      <c r="KMB815" s="47"/>
      <c r="KMC815" s="47"/>
      <c r="KMD815" s="47"/>
      <c r="KME815" s="47"/>
      <c r="KMF815" s="47"/>
      <c r="KMG815" s="47"/>
      <c r="KMH815" s="47"/>
      <c r="KMI815" s="47"/>
      <c r="KMJ815" s="47"/>
      <c r="KMK815" s="47"/>
      <c r="KML815" s="47"/>
      <c r="KMM815" s="47"/>
      <c r="KMN815" s="47"/>
      <c r="KMO815" s="47"/>
      <c r="KMP815" s="47"/>
      <c r="KMQ815" s="47"/>
      <c r="KMR815" s="47"/>
      <c r="KMS815" s="47"/>
      <c r="KMT815" s="47"/>
      <c r="KMU815" s="47"/>
      <c r="KMV815" s="47"/>
      <c r="KMW815" s="47"/>
      <c r="KMX815" s="47"/>
      <c r="KMY815" s="47"/>
      <c r="KMZ815" s="47"/>
      <c r="KNA815" s="47"/>
      <c r="KNB815" s="47"/>
      <c r="KNC815" s="47"/>
      <c r="KND815" s="47"/>
      <c r="KNE815" s="47"/>
      <c r="KNF815" s="47"/>
      <c r="KNG815" s="47"/>
      <c r="KNH815" s="47"/>
      <c r="KNI815" s="47"/>
      <c r="KNJ815" s="47"/>
      <c r="KNK815" s="47"/>
      <c r="KNL815" s="47"/>
      <c r="KNM815" s="47"/>
      <c r="KNN815" s="47"/>
      <c r="KNO815" s="47"/>
      <c r="KNP815" s="47"/>
      <c r="KNQ815" s="47"/>
      <c r="KNR815" s="47"/>
      <c r="KNS815" s="47"/>
      <c r="KNT815" s="47"/>
      <c r="KNU815" s="47"/>
      <c r="KNV815" s="47"/>
      <c r="KNW815" s="47"/>
      <c r="KNX815" s="47"/>
      <c r="KNY815" s="47"/>
      <c r="KNZ815" s="47"/>
      <c r="KOA815" s="47"/>
      <c r="KOB815" s="47"/>
      <c r="KOC815" s="47"/>
      <c r="KOD815" s="47"/>
      <c r="KOE815" s="47"/>
      <c r="KOF815" s="47"/>
      <c r="KOG815" s="47"/>
      <c r="KOH815" s="47"/>
      <c r="KOI815" s="47"/>
      <c r="KOJ815" s="47"/>
      <c r="KOK815" s="47"/>
      <c r="KOL815" s="47"/>
      <c r="KOM815" s="47"/>
      <c r="KON815" s="47"/>
      <c r="KOO815" s="47"/>
      <c r="KOP815" s="47"/>
      <c r="KOQ815" s="47"/>
      <c r="KOR815" s="47"/>
      <c r="KOS815" s="47"/>
      <c r="KOT815" s="47"/>
      <c r="KOU815" s="47"/>
      <c r="KOV815" s="47"/>
      <c r="KOW815" s="47"/>
      <c r="KOX815" s="47"/>
      <c r="KOY815" s="47"/>
      <c r="KOZ815" s="47"/>
      <c r="KPA815" s="47"/>
      <c r="KPB815" s="47"/>
      <c r="KPC815" s="47"/>
      <c r="KPD815" s="47"/>
      <c r="KPE815" s="47"/>
      <c r="KPF815" s="47"/>
      <c r="KPG815" s="47"/>
      <c r="KPH815" s="47"/>
      <c r="KPI815" s="47"/>
      <c r="KPJ815" s="47"/>
      <c r="KPK815" s="47"/>
      <c r="KPL815" s="47"/>
      <c r="KPM815" s="47"/>
      <c r="KPN815" s="47"/>
      <c r="KPO815" s="47"/>
      <c r="KPP815" s="47"/>
      <c r="KPQ815" s="47"/>
      <c r="KPR815" s="47"/>
      <c r="KPS815" s="47"/>
      <c r="KPT815" s="47"/>
      <c r="KPU815" s="47"/>
      <c r="KPV815" s="47"/>
      <c r="KPW815" s="47"/>
      <c r="KPX815" s="47"/>
      <c r="KPY815" s="47"/>
      <c r="KPZ815" s="47"/>
      <c r="KQA815" s="47"/>
      <c r="KQB815" s="47"/>
      <c r="KQC815" s="47"/>
      <c r="KQD815" s="47"/>
      <c r="KQE815" s="47"/>
      <c r="KQF815" s="47"/>
      <c r="KQG815" s="47"/>
      <c r="KQH815" s="47"/>
      <c r="KQI815" s="47"/>
      <c r="KQJ815" s="47"/>
      <c r="KQK815" s="47"/>
      <c r="KQL815" s="47"/>
      <c r="KQM815" s="47"/>
      <c r="KQN815" s="47"/>
      <c r="KQO815" s="47"/>
      <c r="KQP815" s="47"/>
      <c r="KQQ815" s="47"/>
      <c r="KQR815" s="47"/>
      <c r="KQS815" s="47"/>
      <c r="KQT815" s="47"/>
      <c r="KQU815" s="47"/>
      <c r="KQV815" s="47"/>
      <c r="KQW815" s="47"/>
      <c r="KQX815" s="47"/>
      <c r="KQY815" s="47"/>
      <c r="KQZ815" s="47"/>
      <c r="KRA815" s="47"/>
      <c r="KRB815" s="47"/>
      <c r="KRC815" s="47"/>
      <c r="KRD815" s="47"/>
      <c r="KRE815" s="47"/>
      <c r="KRF815" s="47"/>
      <c r="KRG815" s="47"/>
      <c r="KRH815" s="47"/>
      <c r="KRI815" s="47"/>
      <c r="KRJ815" s="47"/>
      <c r="KRK815" s="47"/>
      <c r="KRL815" s="47"/>
      <c r="KRM815" s="47"/>
      <c r="KRN815" s="47"/>
      <c r="KRO815" s="47"/>
      <c r="KRP815" s="47"/>
      <c r="KRQ815" s="47"/>
      <c r="KRR815" s="47"/>
      <c r="KRS815" s="47"/>
      <c r="KRT815" s="47"/>
      <c r="KRU815" s="47"/>
      <c r="KRV815" s="47"/>
      <c r="KRW815" s="47"/>
      <c r="KRX815" s="47"/>
      <c r="KRY815" s="47"/>
      <c r="KRZ815" s="47"/>
      <c r="KSA815" s="47"/>
      <c r="KSB815" s="47"/>
      <c r="KSC815" s="47"/>
      <c r="KSD815" s="47"/>
      <c r="KSE815" s="47"/>
      <c r="KSF815" s="47"/>
      <c r="KSG815" s="47"/>
      <c r="KSH815" s="47"/>
      <c r="KSI815" s="47"/>
      <c r="KSJ815" s="47"/>
      <c r="KSK815" s="47"/>
      <c r="KSL815" s="47"/>
      <c r="KSM815" s="47"/>
      <c r="KSN815" s="47"/>
      <c r="KSO815" s="47"/>
      <c r="KSP815" s="47"/>
      <c r="KSQ815" s="47"/>
      <c r="KSR815" s="47"/>
      <c r="KSS815" s="47"/>
      <c r="KST815" s="47"/>
      <c r="KSU815" s="47"/>
      <c r="KSV815" s="47"/>
      <c r="KSW815" s="47"/>
      <c r="KSX815" s="47"/>
      <c r="KSY815" s="47"/>
      <c r="KSZ815" s="47"/>
      <c r="KTA815" s="47"/>
      <c r="KTB815" s="47"/>
      <c r="KTC815" s="47"/>
      <c r="KTD815" s="47"/>
      <c r="KTE815" s="47"/>
      <c r="KTF815" s="47"/>
      <c r="KTG815" s="47"/>
      <c r="KTH815" s="47"/>
      <c r="KTI815" s="47"/>
      <c r="KTJ815" s="47"/>
      <c r="KTK815" s="47"/>
      <c r="KTL815" s="47"/>
      <c r="KTM815" s="47"/>
      <c r="KTN815" s="47"/>
      <c r="KTO815" s="47"/>
      <c r="KTP815" s="47"/>
      <c r="KTQ815" s="47"/>
      <c r="KTR815" s="47"/>
      <c r="KTS815" s="47"/>
      <c r="KTT815" s="47"/>
      <c r="KTU815" s="47"/>
      <c r="KTV815" s="47"/>
      <c r="KTW815" s="47"/>
      <c r="KTX815" s="47"/>
      <c r="KTY815" s="47"/>
      <c r="KTZ815" s="47"/>
      <c r="KUA815" s="47"/>
      <c r="KUB815" s="47"/>
      <c r="KUC815" s="47"/>
      <c r="KUD815" s="47"/>
      <c r="KUE815" s="47"/>
      <c r="KUF815" s="47"/>
      <c r="KUG815" s="47"/>
      <c r="KUH815" s="47"/>
      <c r="KUI815" s="47"/>
      <c r="KUJ815" s="47"/>
      <c r="KUK815" s="47"/>
      <c r="KUL815" s="47"/>
      <c r="KUM815" s="47"/>
      <c r="KUN815" s="47"/>
      <c r="KUO815" s="47"/>
      <c r="KUP815" s="47"/>
      <c r="KUQ815" s="47"/>
      <c r="KUR815" s="47"/>
      <c r="KUS815" s="47"/>
      <c r="KUT815" s="47"/>
      <c r="KUU815" s="47"/>
      <c r="KUV815" s="47"/>
      <c r="KUW815" s="47"/>
      <c r="KUX815" s="47"/>
      <c r="KUY815" s="47"/>
      <c r="KUZ815" s="47"/>
      <c r="KVA815" s="47"/>
      <c r="KVB815" s="47"/>
      <c r="KVC815" s="47"/>
      <c r="KVD815" s="47"/>
      <c r="KVE815" s="47"/>
      <c r="KVF815" s="47"/>
      <c r="KVG815" s="47"/>
      <c r="KVH815" s="47"/>
      <c r="KVI815" s="47"/>
      <c r="KVJ815" s="47"/>
      <c r="KVK815" s="47"/>
      <c r="KVL815" s="47"/>
      <c r="KVM815" s="47"/>
      <c r="KVN815" s="47"/>
      <c r="KVO815" s="47"/>
      <c r="KVP815" s="47"/>
      <c r="KVQ815" s="47"/>
      <c r="KVR815" s="47"/>
      <c r="KVS815" s="47"/>
      <c r="KVT815" s="47"/>
      <c r="KVU815" s="47"/>
      <c r="KVV815" s="47"/>
      <c r="KVW815" s="47"/>
      <c r="KVX815" s="47"/>
      <c r="KVY815" s="47"/>
      <c r="KVZ815" s="47"/>
      <c r="KWA815" s="47"/>
      <c r="KWB815" s="47"/>
      <c r="KWC815" s="47"/>
      <c r="KWD815" s="47"/>
      <c r="KWE815" s="47"/>
      <c r="KWF815" s="47"/>
      <c r="KWG815" s="47"/>
      <c r="KWH815" s="47"/>
      <c r="KWI815" s="47"/>
      <c r="KWJ815" s="47"/>
      <c r="KWK815" s="47"/>
      <c r="KWL815" s="47"/>
      <c r="KWM815" s="47"/>
      <c r="KWN815" s="47"/>
      <c r="KWO815" s="47"/>
      <c r="KWP815" s="47"/>
      <c r="KWQ815" s="47"/>
      <c r="KWR815" s="47"/>
      <c r="KWS815" s="47"/>
      <c r="KWT815" s="47"/>
      <c r="KWU815" s="47"/>
      <c r="KWV815" s="47"/>
      <c r="KWW815" s="47"/>
      <c r="KWX815" s="47"/>
      <c r="KWY815" s="47"/>
      <c r="KWZ815" s="47"/>
      <c r="KXA815" s="47"/>
      <c r="KXB815" s="47"/>
      <c r="KXC815" s="47"/>
      <c r="KXD815" s="47"/>
      <c r="KXE815" s="47"/>
      <c r="KXF815" s="47"/>
      <c r="KXG815" s="47"/>
      <c r="KXH815" s="47"/>
      <c r="KXI815" s="47"/>
      <c r="KXJ815" s="47"/>
      <c r="KXK815" s="47"/>
      <c r="KXL815" s="47"/>
      <c r="KXM815" s="47"/>
      <c r="KXN815" s="47"/>
      <c r="KXO815" s="47"/>
      <c r="KXP815" s="47"/>
      <c r="KXQ815" s="47"/>
      <c r="KXR815" s="47"/>
      <c r="KXS815" s="47"/>
      <c r="KXT815" s="47"/>
      <c r="KXU815" s="47"/>
      <c r="KXV815" s="47"/>
      <c r="KXW815" s="47"/>
      <c r="KXX815" s="47"/>
      <c r="KXY815" s="47"/>
      <c r="KXZ815" s="47"/>
      <c r="KYA815" s="47"/>
      <c r="KYB815" s="47"/>
      <c r="KYC815" s="47"/>
      <c r="KYD815" s="47"/>
      <c r="KYE815" s="47"/>
      <c r="KYF815" s="47"/>
      <c r="KYG815" s="47"/>
      <c r="KYH815" s="47"/>
      <c r="KYI815" s="47"/>
      <c r="KYJ815" s="47"/>
      <c r="KYK815" s="47"/>
      <c r="KYL815" s="47"/>
      <c r="KYM815" s="47"/>
      <c r="KYN815" s="47"/>
      <c r="KYO815" s="47"/>
      <c r="KYP815" s="47"/>
      <c r="KYQ815" s="47"/>
      <c r="KYR815" s="47"/>
      <c r="KYS815" s="47"/>
      <c r="KYT815" s="47"/>
      <c r="KYU815" s="47"/>
      <c r="KYV815" s="47"/>
      <c r="KYW815" s="47"/>
      <c r="KYX815" s="47"/>
      <c r="KYY815" s="47"/>
      <c r="KYZ815" s="47"/>
      <c r="KZA815" s="47"/>
      <c r="KZB815" s="47"/>
      <c r="KZC815" s="47"/>
      <c r="KZD815" s="47"/>
      <c r="KZE815" s="47"/>
      <c r="KZF815" s="47"/>
      <c r="KZG815" s="47"/>
      <c r="KZH815" s="47"/>
      <c r="KZI815" s="47"/>
      <c r="KZJ815" s="47"/>
      <c r="KZK815" s="47"/>
      <c r="KZL815" s="47"/>
      <c r="KZM815" s="47"/>
      <c r="KZN815" s="47"/>
      <c r="KZO815" s="47"/>
      <c r="KZP815" s="47"/>
      <c r="KZQ815" s="47"/>
      <c r="KZR815" s="47"/>
      <c r="KZS815" s="47"/>
      <c r="KZT815" s="47"/>
      <c r="KZU815" s="47"/>
      <c r="KZV815" s="47"/>
      <c r="KZW815" s="47"/>
      <c r="KZX815" s="47"/>
      <c r="KZY815" s="47"/>
      <c r="KZZ815" s="47"/>
      <c r="LAA815" s="47"/>
      <c r="LAB815" s="47"/>
      <c r="LAC815" s="47"/>
      <c r="LAD815" s="47"/>
      <c r="LAE815" s="47"/>
      <c r="LAF815" s="47"/>
      <c r="LAG815" s="47"/>
      <c r="LAH815" s="47"/>
      <c r="LAI815" s="47"/>
      <c r="LAJ815" s="47"/>
      <c r="LAK815" s="47"/>
      <c r="LAL815" s="47"/>
      <c r="LAM815" s="47"/>
      <c r="LAN815" s="47"/>
      <c r="LAO815" s="47"/>
      <c r="LAP815" s="47"/>
      <c r="LAQ815" s="47"/>
      <c r="LAR815" s="47"/>
      <c r="LAS815" s="47"/>
      <c r="LAT815" s="47"/>
      <c r="LAU815" s="47"/>
      <c r="LAV815" s="47"/>
      <c r="LAW815" s="47"/>
      <c r="LAX815" s="47"/>
      <c r="LAY815" s="47"/>
      <c r="LAZ815" s="47"/>
      <c r="LBA815" s="47"/>
      <c r="LBB815" s="47"/>
      <c r="LBC815" s="47"/>
      <c r="LBD815" s="47"/>
      <c r="LBE815" s="47"/>
      <c r="LBF815" s="47"/>
      <c r="LBG815" s="47"/>
      <c r="LBH815" s="47"/>
      <c r="LBI815" s="47"/>
      <c r="LBJ815" s="47"/>
      <c r="LBK815" s="47"/>
      <c r="LBL815" s="47"/>
      <c r="LBM815" s="47"/>
      <c r="LBN815" s="47"/>
      <c r="LBO815" s="47"/>
      <c r="LBP815" s="47"/>
      <c r="LBQ815" s="47"/>
      <c r="LBR815" s="47"/>
      <c r="LBS815" s="47"/>
      <c r="LBT815" s="47"/>
      <c r="LBU815" s="47"/>
      <c r="LBV815" s="47"/>
      <c r="LBW815" s="47"/>
      <c r="LBX815" s="47"/>
      <c r="LBY815" s="47"/>
      <c r="LBZ815" s="47"/>
      <c r="LCA815" s="47"/>
      <c r="LCB815" s="47"/>
      <c r="LCC815" s="47"/>
      <c r="LCD815" s="47"/>
      <c r="LCE815" s="47"/>
      <c r="LCF815" s="47"/>
      <c r="LCG815" s="47"/>
      <c r="LCH815" s="47"/>
      <c r="LCI815" s="47"/>
      <c r="LCJ815" s="47"/>
      <c r="LCK815" s="47"/>
      <c r="LCL815" s="47"/>
      <c r="LCM815" s="47"/>
      <c r="LCN815" s="47"/>
      <c r="LCO815" s="47"/>
      <c r="LCP815" s="47"/>
      <c r="LCQ815" s="47"/>
      <c r="LCR815" s="47"/>
      <c r="LCS815" s="47"/>
      <c r="LCT815" s="47"/>
      <c r="LCU815" s="47"/>
      <c r="LCV815" s="47"/>
      <c r="LCW815" s="47"/>
      <c r="LCX815" s="47"/>
      <c r="LCY815" s="47"/>
      <c r="LCZ815" s="47"/>
      <c r="LDA815" s="47"/>
      <c r="LDB815" s="47"/>
      <c r="LDC815" s="47"/>
      <c r="LDD815" s="47"/>
      <c r="LDE815" s="47"/>
      <c r="LDF815" s="47"/>
      <c r="LDG815" s="47"/>
      <c r="LDH815" s="47"/>
      <c r="LDI815" s="47"/>
      <c r="LDJ815" s="47"/>
      <c r="LDK815" s="47"/>
      <c r="LDL815" s="47"/>
      <c r="LDM815" s="47"/>
      <c r="LDN815" s="47"/>
      <c r="LDO815" s="47"/>
      <c r="LDP815" s="47"/>
      <c r="LDQ815" s="47"/>
      <c r="LDR815" s="47"/>
      <c r="LDS815" s="47"/>
      <c r="LDT815" s="47"/>
      <c r="LDU815" s="47"/>
      <c r="LDV815" s="47"/>
      <c r="LDW815" s="47"/>
      <c r="LDX815" s="47"/>
      <c r="LDY815" s="47"/>
      <c r="LDZ815" s="47"/>
      <c r="LEA815" s="47"/>
      <c r="LEB815" s="47"/>
      <c r="LEC815" s="47"/>
      <c r="LED815" s="47"/>
      <c r="LEE815" s="47"/>
      <c r="LEF815" s="47"/>
      <c r="LEG815" s="47"/>
      <c r="LEH815" s="47"/>
      <c r="LEI815" s="47"/>
      <c r="LEJ815" s="47"/>
      <c r="LEK815" s="47"/>
      <c r="LEL815" s="47"/>
      <c r="LEM815" s="47"/>
      <c r="LEN815" s="47"/>
      <c r="LEO815" s="47"/>
      <c r="LEP815" s="47"/>
      <c r="LEQ815" s="47"/>
      <c r="LER815" s="47"/>
      <c r="LES815" s="47"/>
      <c r="LET815" s="47"/>
      <c r="LEU815" s="47"/>
      <c r="LEV815" s="47"/>
      <c r="LEW815" s="47"/>
      <c r="LEX815" s="47"/>
      <c r="LEY815" s="47"/>
      <c r="LEZ815" s="47"/>
      <c r="LFA815" s="47"/>
      <c r="LFB815" s="47"/>
      <c r="LFC815" s="47"/>
      <c r="LFD815" s="47"/>
      <c r="LFE815" s="47"/>
      <c r="LFF815" s="47"/>
      <c r="LFG815" s="47"/>
      <c r="LFH815" s="47"/>
      <c r="LFI815" s="47"/>
      <c r="LFJ815" s="47"/>
      <c r="LFK815" s="47"/>
      <c r="LFL815" s="47"/>
      <c r="LFM815" s="47"/>
      <c r="LFN815" s="47"/>
      <c r="LFO815" s="47"/>
      <c r="LFP815" s="47"/>
      <c r="LFQ815" s="47"/>
      <c r="LFR815" s="47"/>
      <c r="LFS815" s="47"/>
      <c r="LFT815" s="47"/>
      <c r="LFU815" s="47"/>
      <c r="LFV815" s="47"/>
      <c r="LFW815" s="47"/>
      <c r="LFX815" s="47"/>
      <c r="LFY815" s="47"/>
      <c r="LFZ815" s="47"/>
      <c r="LGA815" s="47"/>
      <c r="LGB815" s="47"/>
      <c r="LGC815" s="47"/>
      <c r="LGD815" s="47"/>
      <c r="LGE815" s="47"/>
      <c r="LGF815" s="47"/>
      <c r="LGG815" s="47"/>
      <c r="LGH815" s="47"/>
      <c r="LGI815" s="47"/>
      <c r="LGJ815" s="47"/>
      <c r="LGK815" s="47"/>
      <c r="LGL815" s="47"/>
      <c r="LGM815" s="47"/>
      <c r="LGN815" s="47"/>
      <c r="LGO815" s="47"/>
      <c r="LGP815" s="47"/>
      <c r="LGQ815" s="47"/>
      <c r="LGR815" s="47"/>
      <c r="LGS815" s="47"/>
      <c r="LGT815" s="47"/>
      <c r="LGU815" s="47"/>
      <c r="LGV815" s="47"/>
      <c r="LGW815" s="47"/>
      <c r="LGX815" s="47"/>
      <c r="LGY815" s="47"/>
      <c r="LGZ815" s="47"/>
      <c r="LHA815" s="47"/>
      <c r="LHB815" s="47"/>
      <c r="LHC815" s="47"/>
      <c r="LHD815" s="47"/>
      <c r="LHE815" s="47"/>
      <c r="LHF815" s="47"/>
      <c r="LHG815" s="47"/>
      <c r="LHH815" s="47"/>
      <c r="LHI815" s="47"/>
      <c r="LHJ815" s="47"/>
      <c r="LHK815" s="47"/>
      <c r="LHL815" s="47"/>
      <c r="LHM815" s="47"/>
      <c r="LHN815" s="47"/>
      <c r="LHO815" s="47"/>
      <c r="LHP815" s="47"/>
      <c r="LHQ815" s="47"/>
      <c r="LHR815" s="47"/>
      <c r="LHS815" s="47"/>
      <c r="LHT815" s="47"/>
      <c r="LHU815" s="47"/>
      <c r="LHV815" s="47"/>
      <c r="LHW815" s="47"/>
      <c r="LHX815" s="47"/>
      <c r="LHY815" s="47"/>
      <c r="LHZ815" s="47"/>
      <c r="LIA815" s="47"/>
      <c r="LIB815" s="47"/>
      <c r="LIC815" s="47"/>
      <c r="LID815" s="47"/>
      <c r="LIE815" s="47"/>
      <c r="LIF815" s="47"/>
      <c r="LIG815" s="47"/>
      <c r="LIH815" s="47"/>
      <c r="LII815" s="47"/>
      <c r="LIJ815" s="47"/>
      <c r="LIK815" s="47"/>
      <c r="LIL815" s="47"/>
      <c r="LIM815" s="47"/>
      <c r="LIN815" s="47"/>
      <c r="LIO815" s="47"/>
      <c r="LIP815" s="47"/>
      <c r="LIQ815" s="47"/>
      <c r="LIR815" s="47"/>
      <c r="LIS815" s="47"/>
      <c r="LIT815" s="47"/>
      <c r="LIU815" s="47"/>
      <c r="LIV815" s="47"/>
      <c r="LIW815" s="47"/>
      <c r="LIX815" s="47"/>
      <c r="LIY815" s="47"/>
      <c r="LIZ815" s="47"/>
      <c r="LJA815" s="47"/>
      <c r="LJB815" s="47"/>
      <c r="LJC815" s="47"/>
      <c r="LJD815" s="47"/>
      <c r="LJE815" s="47"/>
      <c r="LJF815" s="47"/>
      <c r="LJG815" s="47"/>
      <c r="LJH815" s="47"/>
      <c r="LJI815" s="47"/>
      <c r="LJJ815" s="47"/>
      <c r="LJK815" s="47"/>
      <c r="LJL815" s="47"/>
      <c r="LJM815" s="47"/>
      <c r="LJN815" s="47"/>
      <c r="LJO815" s="47"/>
      <c r="LJP815" s="47"/>
      <c r="LJQ815" s="47"/>
      <c r="LJR815" s="47"/>
      <c r="LJS815" s="47"/>
      <c r="LJT815" s="47"/>
      <c r="LJU815" s="47"/>
      <c r="LJV815" s="47"/>
      <c r="LJW815" s="47"/>
      <c r="LJX815" s="47"/>
      <c r="LJY815" s="47"/>
      <c r="LJZ815" s="47"/>
      <c r="LKA815" s="47"/>
      <c r="LKB815" s="47"/>
      <c r="LKC815" s="47"/>
      <c r="LKD815" s="47"/>
      <c r="LKE815" s="47"/>
      <c r="LKF815" s="47"/>
      <c r="LKG815" s="47"/>
      <c r="LKH815" s="47"/>
      <c r="LKI815" s="47"/>
      <c r="LKJ815" s="47"/>
      <c r="LKK815" s="47"/>
      <c r="LKL815" s="47"/>
      <c r="LKM815" s="47"/>
      <c r="LKN815" s="47"/>
      <c r="LKO815" s="47"/>
      <c r="LKP815" s="47"/>
      <c r="LKQ815" s="47"/>
      <c r="LKR815" s="47"/>
      <c r="LKS815" s="47"/>
      <c r="LKT815" s="47"/>
      <c r="LKU815" s="47"/>
      <c r="LKV815" s="47"/>
      <c r="LKW815" s="47"/>
      <c r="LKX815" s="47"/>
      <c r="LKY815" s="47"/>
      <c r="LKZ815" s="47"/>
      <c r="LLA815" s="47"/>
      <c r="LLB815" s="47"/>
      <c r="LLC815" s="47"/>
      <c r="LLD815" s="47"/>
      <c r="LLE815" s="47"/>
      <c r="LLF815" s="47"/>
      <c r="LLG815" s="47"/>
      <c r="LLH815" s="47"/>
      <c r="LLI815" s="47"/>
      <c r="LLJ815" s="47"/>
      <c r="LLK815" s="47"/>
      <c r="LLL815" s="47"/>
      <c r="LLM815" s="47"/>
      <c r="LLN815" s="47"/>
      <c r="LLO815" s="47"/>
      <c r="LLP815" s="47"/>
      <c r="LLQ815" s="47"/>
      <c r="LLR815" s="47"/>
      <c r="LLS815" s="47"/>
      <c r="LLT815" s="47"/>
      <c r="LLU815" s="47"/>
      <c r="LLV815" s="47"/>
      <c r="LLW815" s="47"/>
      <c r="LLX815" s="47"/>
      <c r="LLY815" s="47"/>
      <c r="LLZ815" s="47"/>
      <c r="LMA815" s="47"/>
      <c r="LMB815" s="47"/>
      <c r="LMC815" s="47"/>
      <c r="LMD815" s="47"/>
      <c r="LME815" s="47"/>
      <c r="LMF815" s="47"/>
      <c r="LMG815" s="47"/>
      <c r="LMH815" s="47"/>
      <c r="LMI815" s="47"/>
      <c r="LMJ815" s="47"/>
      <c r="LMK815" s="47"/>
      <c r="LML815" s="47"/>
      <c r="LMM815" s="47"/>
      <c r="LMN815" s="47"/>
      <c r="LMO815" s="47"/>
      <c r="LMP815" s="47"/>
      <c r="LMQ815" s="47"/>
      <c r="LMR815" s="47"/>
      <c r="LMS815" s="47"/>
      <c r="LMT815" s="47"/>
      <c r="LMU815" s="47"/>
      <c r="LMV815" s="47"/>
      <c r="LMW815" s="47"/>
      <c r="LMX815" s="47"/>
      <c r="LMY815" s="47"/>
      <c r="LMZ815" s="47"/>
      <c r="LNA815" s="47"/>
      <c r="LNB815" s="47"/>
      <c r="LNC815" s="47"/>
      <c r="LND815" s="47"/>
      <c r="LNE815" s="47"/>
      <c r="LNF815" s="47"/>
      <c r="LNG815" s="47"/>
      <c r="LNH815" s="47"/>
      <c r="LNI815" s="47"/>
      <c r="LNJ815" s="47"/>
      <c r="LNK815" s="47"/>
      <c r="LNL815" s="47"/>
      <c r="LNM815" s="47"/>
      <c r="LNN815" s="47"/>
      <c r="LNO815" s="47"/>
      <c r="LNP815" s="47"/>
      <c r="LNQ815" s="47"/>
      <c r="LNR815" s="47"/>
      <c r="LNS815" s="47"/>
      <c r="LNT815" s="47"/>
      <c r="LNU815" s="47"/>
      <c r="LNV815" s="47"/>
      <c r="LNW815" s="47"/>
      <c r="LNX815" s="47"/>
      <c r="LNY815" s="47"/>
      <c r="LNZ815" s="47"/>
      <c r="LOA815" s="47"/>
      <c r="LOB815" s="47"/>
      <c r="LOC815" s="47"/>
      <c r="LOD815" s="47"/>
      <c r="LOE815" s="47"/>
      <c r="LOF815" s="47"/>
      <c r="LOG815" s="47"/>
      <c r="LOH815" s="47"/>
      <c r="LOI815" s="47"/>
      <c r="LOJ815" s="47"/>
      <c r="LOK815" s="47"/>
      <c r="LOL815" s="47"/>
      <c r="LOM815" s="47"/>
      <c r="LON815" s="47"/>
      <c r="LOO815" s="47"/>
      <c r="LOP815" s="47"/>
      <c r="LOQ815" s="47"/>
      <c r="LOR815" s="47"/>
      <c r="LOS815" s="47"/>
      <c r="LOT815" s="47"/>
      <c r="LOU815" s="47"/>
      <c r="LOV815" s="47"/>
      <c r="LOW815" s="47"/>
      <c r="LOX815" s="47"/>
      <c r="LOY815" s="47"/>
      <c r="LOZ815" s="47"/>
      <c r="LPA815" s="47"/>
      <c r="LPB815" s="47"/>
      <c r="LPC815" s="47"/>
      <c r="LPD815" s="47"/>
      <c r="LPE815" s="47"/>
      <c r="LPF815" s="47"/>
      <c r="LPG815" s="47"/>
      <c r="LPH815" s="47"/>
      <c r="LPI815" s="47"/>
      <c r="LPJ815" s="47"/>
      <c r="LPK815" s="47"/>
      <c r="LPL815" s="47"/>
      <c r="LPM815" s="47"/>
      <c r="LPN815" s="47"/>
      <c r="LPO815" s="47"/>
      <c r="LPP815" s="47"/>
      <c r="LPQ815" s="47"/>
      <c r="LPR815" s="47"/>
      <c r="LPS815" s="47"/>
      <c r="LPT815" s="47"/>
      <c r="LPU815" s="47"/>
      <c r="LPV815" s="47"/>
      <c r="LPW815" s="47"/>
      <c r="LPX815" s="47"/>
      <c r="LPY815" s="47"/>
      <c r="LPZ815" s="47"/>
      <c r="LQA815" s="47"/>
      <c r="LQB815" s="47"/>
      <c r="LQC815" s="47"/>
      <c r="LQD815" s="47"/>
      <c r="LQE815" s="47"/>
      <c r="LQF815" s="47"/>
      <c r="LQG815" s="47"/>
      <c r="LQH815" s="47"/>
      <c r="LQI815" s="47"/>
      <c r="LQJ815" s="47"/>
      <c r="LQK815" s="47"/>
      <c r="LQL815" s="47"/>
      <c r="LQM815" s="47"/>
      <c r="LQN815" s="47"/>
      <c r="LQO815" s="47"/>
      <c r="LQP815" s="47"/>
      <c r="LQQ815" s="47"/>
      <c r="LQR815" s="47"/>
      <c r="LQS815" s="47"/>
      <c r="LQT815" s="47"/>
      <c r="LQU815" s="47"/>
      <c r="LQV815" s="47"/>
      <c r="LQW815" s="47"/>
      <c r="LQX815" s="47"/>
      <c r="LQY815" s="47"/>
      <c r="LQZ815" s="47"/>
      <c r="LRA815" s="47"/>
      <c r="LRB815" s="47"/>
      <c r="LRC815" s="47"/>
      <c r="LRD815" s="47"/>
      <c r="LRE815" s="47"/>
      <c r="LRF815" s="47"/>
      <c r="LRG815" s="47"/>
      <c r="LRH815" s="47"/>
      <c r="LRI815" s="47"/>
      <c r="LRJ815" s="47"/>
      <c r="LRK815" s="47"/>
      <c r="LRL815" s="47"/>
      <c r="LRM815" s="47"/>
      <c r="LRN815" s="47"/>
      <c r="LRO815" s="47"/>
      <c r="LRP815" s="47"/>
      <c r="LRQ815" s="47"/>
      <c r="LRR815" s="47"/>
      <c r="LRS815" s="47"/>
      <c r="LRT815" s="47"/>
      <c r="LRU815" s="47"/>
      <c r="LRV815" s="47"/>
      <c r="LRW815" s="47"/>
      <c r="LRX815" s="47"/>
      <c r="LRY815" s="47"/>
      <c r="LRZ815" s="47"/>
      <c r="LSA815" s="47"/>
      <c r="LSB815" s="47"/>
      <c r="LSC815" s="47"/>
      <c r="LSD815" s="47"/>
      <c r="LSE815" s="47"/>
      <c r="LSF815" s="47"/>
      <c r="LSG815" s="47"/>
      <c r="LSH815" s="47"/>
      <c r="LSI815" s="47"/>
      <c r="LSJ815" s="47"/>
      <c r="LSK815" s="47"/>
      <c r="LSL815" s="47"/>
      <c r="LSM815" s="47"/>
      <c r="LSN815" s="47"/>
      <c r="LSO815" s="47"/>
      <c r="LSP815" s="47"/>
      <c r="LSQ815" s="47"/>
      <c r="LSR815" s="47"/>
      <c r="LSS815" s="47"/>
      <c r="LST815" s="47"/>
      <c r="LSU815" s="47"/>
      <c r="LSV815" s="47"/>
      <c r="LSW815" s="47"/>
      <c r="LSX815" s="47"/>
      <c r="LSY815" s="47"/>
      <c r="LSZ815" s="47"/>
      <c r="LTA815" s="47"/>
      <c r="LTB815" s="47"/>
      <c r="LTC815" s="47"/>
      <c r="LTD815" s="47"/>
      <c r="LTE815" s="47"/>
      <c r="LTF815" s="47"/>
      <c r="LTG815" s="47"/>
      <c r="LTH815" s="47"/>
      <c r="LTI815" s="47"/>
      <c r="LTJ815" s="47"/>
      <c r="LTK815" s="47"/>
      <c r="LTL815" s="47"/>
      <c r="LTM815" s="47"/>
      <c r="LTN815" s="47"/>
      <c r="LTO815" s="47"/>
      <c r="LTP815" s="47"/>
      <c r="LTQ815" s="47"/>
      <c r="LTR815" s="47"/>
      <c r="LTS815" s="47"/>
      <c r="LTT815" s="47"/>
      <c r="LTU815" s="47"/>
      <c r="LTV815" s="47"/>
      <c r="LTW815" s="47"/>
      <c r="LTX815" s="47"/>
      <c r="LTY815" s="47"/>
      <c r="LTZ815" s="47"/>
      <c r="LUA815" s="47"/>
      <c r="LUB815" s="47"/>
      <c r="LUC815" s="47"/>
      <c r="LUD815" s="47"/>
      <c r="LUE815" s="47"/>
      <c r="LUF815" s="47"/>
      <c r="LUG815" s="47"/>
      <c r="LUH815" s="47"/>
      <c r="LUI815" s="47"/>
      <c r="LUJ815" s="47"/>
      <c r="LUK815" s="47"/>
      <c r="LUL815" s="47"/>
      <c r="LUM815" s="47"/>
      <c r="LUN815" s="47"/>
      <c r="LUO815" s="47"/>
      <c r="LUP815" s="47"/>
      <c r="LUQ815" s="47"/>
      <c r="LUR815" s="47"/>
      <c r="LUS815" s="47"/>
      <c r="LUT815" s="47"/>
      <c r="LUU815" s="47"/>
      <c r="LUV815" s="47"/>
      <c r="LUW815" s="47"/>
      <c r="LUX815" s="47"/>
      <c r="LUY815" s="47"/>
      <c r="LUZ815" s="47"/>
      <c r="LVA815" s="47"/>
      <c r="LVB815" s="47"/>
      <c r="LVC815" s="47"/>
      <c r="LVD815" s="47"/>
      <c r="LVE815" s="47"/>
      <c r="LVF815" s="47"/>
      <c r="LVG815" s="47"/>
      <c r="LVH815" s="47"/>
      <c r="LVI815" s="47"/>
      <c r="LVJ815" s="47"/>
      <c r="LVK815" s="47"/>
      <c r="LVL815" s="47"/>
      <c r="LVM815" s="47"/>
      <c r="LVN815" s="47"/>
      <c r="LVO815" s="47"/>
      <c r="LVP815" s="47"/>
      <c r="LVQ815" s="47"/>
      <c r="LVR815" s="47"/>
      <c r="LVS815" s="47"/>
      <c r="LVT815" s="47"/>
      <c r="LVU815" s="47"/>
      <c r="LVV815" s="47"/>
      <c r="LVW815" s="47"/>
      <c r="LVX815" s="47"/>
      <c r="LVY815" s="47"/>
      <c r="LVZ815" s="47"/>
      <c r="LWA815" s="47"/>
      <c r="LWB815" s="47"/>
      <c r="LWC815" s="47"/>
      <c r="LWD815" s="47"/>
      <c r="LWE815" s="47"/>
      <c r="LWF815" s="47"/>
      <c r="LWG815" s="47"/>
      <c r="LWH815" s="47"/>
      <c r="LWI815" s="47"/>
      <c r="LWJ815" s="47"/>
      <c r="LWK815" s="47"/>
      <c r="LWL815" s="47"/>
      <c r="LWM815" s="47"/>
      <c r="LWN815" s="47"/>
      <c r="LWO815" s="47"/>
      <c r="LWP815" s="47"/>
      <c r="LWQ815" s="47"/>
      <c r="LWR815" s="47"/>
      <c r="LWS815" s="47"/>
      <c r="LWT815" s="47"/>
      <c r="LWU815" s="47"/>
      <c r="LWV815" s="47"/>
      <c r="LWW815" s="47"/>
      <c r="LWX815" s="47"/>
      <c r="LWY815" s="47"/>
      <c r="LWZ815" s="47"/>
      <c r="LXA815" s="47"/>
      <c r="LXB815" s="47"/>
      <c r="LXC815" s="47"/>
      <c r="LXD815" s="47"/>
      <c r="LXE815" s="47"/>
      <c r="LXF815" s="47"/>
      <c r="LXG815" s="47"/>
      <c r="LXH815" s="47"/>
      <c r="LXI815" s="47"/>
      <c r="LXJ815" s="47"/>
      <c r="LXK815" s="47"/>
      <c r="LXL815" s="47"/>
      <c r="LXM815" s="47"/>
      <c r="LXN815" s="47"/>
      <c r="LXO815" s="47"/>
      <c r="LXP815" s="47"/>
      <c r="LXQ815" s="47"/>
      <c r="LXR815" s="47"/>
      <c r="LXS815" s="47"/>
      <c r="LXT815" s="47"/>
      <c r="LXU815" s="47"/>
      <c r="LXV815" s="47"/>
      <c r="LXW815" s="47"/>
      <c r="LXX815" s="47"/>
      <c r="LXY815" s="47"/>
      <c r="LXZ815" s="47"/>
      <c r="LYA815" s="47"/>
      <c r="LYB815" s="47"/>
      <c r="LYC815" s="47"/>
      <c r="LYD815" s="47"/>
      <c r="LYE815" s="47"/>
      <c r="LYF815" s="47"/>
      <c r="LYG815" s="47"/>
      <c r="LYH815" s="47"/>
      <c r="LYI815" s="47"/>
      <c r="LYJ815" s="47"/>
      <c r="LYK815" s="47"/>
      <c r="LYL815" s="47"/>
      <c r="LYM815" s="47"/>
      <c r="LYN815" s="47"/>
      <c r="LYO815" s="47"/>
      <c r="LYP815" s="47"/>
      <c r="LYQ815" s="47"/>
      <c r="LYR815" s="47"/>
      <c r="LYS815" s="47"/>
      <c r="LYT815" s="47"/>
      <c r="LYU815" s="47"/>
      <c r="LYV815" s="47"/>
      <c r="LYW815" s="47"/>
      <c r="LYX815" s="47"/>
      <c r="LYY815" s="47"/>
      <c r="LYZ815" s="47"/>
      <c r="LZA815" s="47"/>
      <c r="LZB815" s="47"/>
      <c r="LZC815" s="47"/>
      <c r="LZD815" s="47"/>
      <c r="LZE815" s="47"/>
      <c r="LZF815" s="47"/>
      <c r="LZG815" s="47"/>
      <c r="LZH815" s="47"/>
      <c r="LZI815" s="47"/>
      <c r="LZJ815" s="47"/>
      <c r="LZK815" s="47"/>
      <c r="LZL815" s="47"/>
      <c r="LZM815" s="47"/>
      <c r="LZN815" s="47"/>
      <c r="LZO815" s="47"/>
      <c r="LZP815" s="47"/>
      <c r="LZQ815" s="47"/>
      <c r="LZR815" s="47"/>
      <c r="LZS815" s="47"/>
      <c r="LZT815" s="47"/>
      <c r="LZU815" s="47"/>
      <c r="LZV815" s="47"/>
      <c r="LZW815" s="47"/>
      <c r="LZX815" s="47"/>
      <c r="LZY815" s="47"/>
      <c r="LZZ815" s="47"/>
      <c r="MAA815" s="47"/>
      <c r="MAB815" s="47"/>
      <c r="MAC815" s="47"/>
      <c r="MAD815" s="47"/>
      <c r="MAE815" s="47"/>
      <c r="MAF815" s="47"/>
      <c r="MAG815" s="47"/>
      <c r="MAH815" s="47"/>
      <c r="MAI815" s="47"/>
      <c r="MAJ815" s="47"/>
      <c r="MAK815" s="47"/>
      <c r="MAL815" s="47"/>
      <c r="MAM815" s="47"/>
      <c r="MAN815" s="47"/>
      <c r="MAO815" s="47"/>
      <c r="MAP815" s="47"/>
      <c r="MAQ815" s="47"/>
      <c r="MAR815" s="47"/>
      <c r="MAS815" s="47"/>
      <c r="MAT815" s="47"/>
      <c r="MAU815" s="47"/>
      <c r="MAV815" s="47"/>
      <c r="MAW815" s="47"/>
      <c r="MAX815" s="47"/>
      <c r="MAY815" s="47"/>
      <c r="MAZ815" s="47"/>
      <c r="MBA815" s="47"/>
      <c r="MBB815" s="47"/>
      <c r="MBC815" s="47"/>
      <c r="MBD815" s="47"/>
      <c r="MBE815" s="47"/>
      <c r="MBF815" s="47"/>
      <c r="MBG815" s="47"/>
      <c r="MBH815" s="47"/>
      <c r="MBI815" s="47"/>
      <c r="MBJ815" s="47"/>
      <c r="MBK815" s="47"/>
      <c r="MBL815" s="47"/>
      <c r="MBM815" s="47"/>
      <c r="MBN815" s="47"/>
      <c r="MBO815" s="47"/>
      <c r="MBP815" s="47"/>
      <c r="MBQ815" s="47"/>
      <c r="MBR815" s="47"/>
      <c r="MBS815" s="47"/>
      <c r="MBT815" s="47"/>
      <c r="MBU815" s="47"/>
      <c r="MBV815" s="47"/>
      <c r="MBW815" s="47"/>
      <c r="MBX815" s="47"/>
      <c r="MBY815" s="47"/>
      <c r="MBZ815" s="47"/>
      <c r="MCA815" s="47"/>
      <c r="MCB815" s="47"/>
      <c r="MCC815" s="47"/>
      <c r="MCD815" s="47"/>
      <c r="MCE815" s="47"/>
      <c r="MCF815" s="47"/>
      <c r="MCG815" s="47"/>
      <c r="MCH815" s="47"/>
      <c r="MCI815" s="47"/>
      <c r="MCJ815" s="47"/>
      <c r="MCK815" s="47"/>
      <c r="MCL815" s="47"/>
      <c r="MCM815" s="47"/>
      <c r="MCN815" s="47"/>
      <c r="MCO815" s="47"/>
      <c r="MCP815" s="47"/>
      <c r="MCQ815" s="47"/>
      <c r="MCR815" s="47"/>
      <c r="MCS815" s="47"/>
      <c r="MCT815" s="47"/>
      <c r="MCU815" s="47"/>
      <c r="MCV815" s="47"/>
      <c r="MCW815" s="47"/>
      <c r="MCX815" s="47"/>
      <c r="MCY815" s="47"/>
      <c r="MCZ815" s="47"/>
      <c r="MDA815" s="47"/>
      <c r="MDB815" s="47"/>
      <c r="MDC815" s="47"/>
      <c r="MDD815" s="47"/>
      <c r="MDE815" s="47"/>
      <c r="MDF815" s="47"/>
      <c r="MDG815" s="47"/>
      <c r="MDH815" s="47"/>
      <c r="MDI815" s="47"/>
      <c r="MDJ815" s="47"/>
      <c r="MDK815" s="47"/>
      <c r="MDL815" s="47"/>
      <c r="MDM815" s="47"/>
      <c r="MDN815" s="47"/>
      <c r="MDO815" s="47"/>
      <c r="MDP815" s="47"/>
      <c r="MDQ815" s="47"/>
      <c r="MDR815" s="47"/>
      <c r="MDS815" s="47"/>
      <c r="MDT815" s="47"/>
      <c r="MDU815" s="47"/>
      <c r="MDV815" s="47"/>
      <c r="MDW815" s="47"/>
      <c r="MDX815" s="47"/>
      <c r="MDY815" s="47"/>
      <c r="MDZ815" s="47"/>
      <c r="MEA815" s="47"/>
      <c r="MEB815" s="47"/>
      <c r="MEC815" s="47"/>
      <c r="MED815" s="47"/>
      <c r="MEE815" s="47"/>
      <c r="MEF815" s="47"/>
      <c r="MEG815" s="47"/>
      <c r="MEH815" s="47"/>
      <c r="MEI815" s="47"/>
      <c r="MEJ815" s="47"/>
      <c r="MEK815" s="47"/>
      <c r="MEL815" s="47"/>
      <c r="MEM815" s="47"/>
      <c r="MEN815" s="47"/>
      <c r="MEO815" s="47"/>
      <c r="MEP815" s="47"/>
      <c r="MEQ815" s="47"/>
      <c r="MER815" s="47"/>
      <c r="MES815" s="47"/>
      <c r="MET815" s="47"/>
      <c r="MEU815" s="47"/>
      <c r="MEV815" s="47"/>
      <c r="MEW815" s="47"/>
      <c r="MEX815" s="47"/>
      <c r="MEY815" s="47"/>
      <c r="MEZ815" s="47"/>
      <c r="MFA815" s="47"/>
      <c r="MFB815" s="47"/>
      <c r="MFC815" s="47"/>
      <c r="MFD815" s="47"/>
      <c r="MFE815" s="47"/>
      <c r="MFF815" s="47"/>
      <c r="MFG815" s="47"/>
      <c r="MFH815" s="47"/>
      <c r="MFI815" s="47"/>
      <c r="MFJ815" s="47"/>
      <c r="MFK815" s="47"/>
      <c r="MFL815" s="47"/>
      <c r="MFM815" s="47"/>
      <c r="MFN815" s="47"/>
      <c r="MFO815" s="47"/>
      <c r="MFP815" s="47"/>
      <c r="MFQ815" s="47"/>
      <c r="MFR815" s="47"/>
      <c r="MFS815" s="47"/>
      <c r="MFT815" s="47"/>
      <c r="MFU815" s="47"/>
      <c r="MFV815" s="47"/>
      <c r="MFW815" s="47"/>
      <c r="MFX815" s="47"/>
      <c r="MFY815" s="47"/>
      <c r="MFZ815" s="47"/>
      <c r="MGA815" s="47"/>
      <c r="MGB815" s="47"/>
      <c r="MGC815" s="47"/>
      <c r="MGD815" s="47"/>
      <c r="MGE815" s="47"/>
      <c r="MGF815" s="47"/>
      <c r="MGG815" s="47"/>
      <c r="MGH815" s="47"/>
      <c r="MGI815" s="47"/>
      <c r="MGJ815" s="47"/>
      <c r="MGK815" s="47"/>
      <c r="MGL815" s="47"/>
      <c r="MGM815" s="47"/>
      <c r="MGN815" s="47"/>
      <c r="MGO815" s="47"/>
      <c r="MGP815" s="47"/>
      <c r="MGQ815" s="47"/>
      <c r="MGR815" s="47"/>
      <c r="MGS815" s="47"/>
      <c r="MGT815" s="47"/>
      <c r="MGU815" s="47"/>
      <c r="MGV815" s="47"/>
      <c r="MGW815" s="47"/>
      <c r="MGX815" s="47"/>
      <c r="MGY815" s="47"/>
      <c r="MGZ815" s="47"/>
      <c r="MHA815" s="47"/>
      <c r="MHB815" s="47"/>
      <c r="MHC815" s="47"/>
      <c r="MHD815" s="47"/>
      <c r="MHE815" s="47"/>
      <c r="MHF815" s="47"/>
      <c r="MHG815" s="47"/>
      <c r="MHH815" s="47"/>
      <c r="MHI815" s="47"/>
      <c r="MHJ815" s="47"/>
      <c r="MHK815" s="47"/>
      <c r="MHL815" s="47"/>
      <c r="MHM815" s="47"/>
      <c r="MHN815" s="47"/>
      <c r="MHO815" s="47"/>
      <c r="MHP815" s="47"/>
      <c r="MHQ815" s="47"/>
      <c r="MHR815" s="47"/>
      <c r="MHS815" s="47"/>
      <c r="MHT815" s="47"/>
      <c r="MHU815" s="47"/>
      <c r="MHV815" s="47"/>
      <c r="MHW815" s="47"/>
      <c r="MHX815" s="47"/>
      <c r="MHY815" s="47"/>
      <c r="MHZ815" s="47"/>
      <c r="MIA815" s="47"/>
      <c r="MIB815" s="47"/>
      <c r="MIC815" s="47"/>
      <c r="MID815" s="47"/>
      <c r="MIE815" s="47"/>
      <c r="MIF815" s="47"/>
      <c r="MIG815" s="47"/>
      <c r="MIH815" s="47"/>
      <c r="MII815" s="47"/>
      <c r="MIJ815" s="47"/>
      <c r="MIK815" s="47"/>
      <c r="MIL815" s="47"/>
      <c r="MIM815" s="47"/>
      <c r="MIN815" s="47"/>
      <c r="MIO815" s="47"/>
      <c r="MIP815" s="47"/>
      <c r="MIQ815" s="47"/>
      <c r="MIR815" s="47"/>
      <c r="MIS815" s="47"/>
      <c r="MIT815" s="47"/>
      <c r="MIU815" s="47"/>
      <c r="MIV815" s="47"/>
      <c r="MIW815" s="47"/>
      <c r="MIX815" s="47"/>
      <c r="MIY815" s="47"/>
      <c r="MIZ815" s="47"/>
      <c r="MJA815" s="47"/>
      <c r="MJB815" s="47"/>
      <c r="MJC815" s="47"/>
      <c r="MJD815" s="47"/>
      <c r="MJE815" s="47"/>
      <c r="MJF815" s="47"/>
      <c r="MJG815" s="47"/>
      <c r="MJH815" s="47"/>
      <c r="MJI815" s="47"/>
      <c r="MJJ815" s="47"/>
      <c r="MJK815" s="47"/>
      <c r="MJL815" s="47"/>
      <c r="MJM815" s="47"/>
      <c r="MJN815" s="47"/>
      <c r="MJO815" s="47"/>
      <c r="MJP815" s="47"/>
      <c r="MJQ815" s="47"/>
      <c r="MJR815" s="47"/>
      <c r="MJS815" s="47"/>
      <c r="MJT815" s="47"/>
      <c r="MJU815" s="47"/>
      <c r="MJV815" s="47"/>
      <c r="MJW815" s="47"/>
      <c r="MJX815" s="47"/>
      <c r="MJY815" s="47"/>
      <c r="MJZ815" s="47"/>
      <c r="MKA815" s="47"/>
      <c r="MKB815" s="47"/>
      <c r="MKC815" s="47"/>
      <c r="MKD815" s="47"/>
      <c r="MKE815" s="47"/>
      <c r="MKF815" s="47"/>
      <c r="MKG815" s="47"/>
      <c r="MKH815" s="47"/>
      <c r="MKI815" s="47"/>
      <c r="MKJ815" s="47"/>
      <c r="MKK815" s="47"/>
      <c r="MKL815" s="47"/>
      <c r="MKM815" s="47"/>
      <c r="MKN815" s="47"/>
      <c r="MKO815" s="47"/>
      <c r="MKP815" s="47"/>
      <c r="MKQ815" s="47"/>
      <c r="MKR815" s="47"/>
      <c r="MKS815" s="47"/>
      <c r="MKT815" s="47"/>
      <c r="MKU815" s="47"/>
      <c r="MKV815" s="47"/>
      <c r="MKW815" s="47"/>
      <c r="MKX815" s="47"/>
      <c r="MKY815" s="47"/>
      <c r="MKZ815" s="47"/>
      <c r="MLA815" s="47"/>
      <c r="MLB815" s="47"/>
      <c r="MLC815" s="47"/>
      <c r="MLD815" s="47"/>
      <c r="MLE815" s="47"/>
      <c r="MLF815" s="47"/>
      <c r="MLG815" s="47"/>
      <c r="MLH815" s="47"/>
      <c r="MLI815" s="47"/>
      <c r="MLJ815" s="47"/>
      <c r="MLK815" s="47"/>
      <c r="MLL815" s="47"/>
      <c r="MLM815" s="47"/>
      <c r="MLN815" s="47"/>
      <c r="MLO815" s="47"/>
      <c r="MLP815" s="47"/>
      <c r="MLQ815" s="47"/>
      <c r="MLR815" s="47"/>
      <c r="MLS815" s="47"/>
      <c r="MLT815" s="47"/>
      <c r="MLU815" s="47"/>
      <c r="MLV815" s="47"/>
      <c r="MLW815" s="47"/>
      <c r="MLX815" s="47"/>
      <c r="MLY815" s="47"/>
      <c r="MLZ815" s="47"/>
      <c r="MMA815" s="47"/>
      <c r="MMB815" s="47"/>
      <c r="MMC815" s="47"/>
      <c r="MMD815" s="47"/>
      <c r="MME815" s="47"/>
      <c r="MMF815" s="47"/>
      <c r="MMG815" s="47"/>
      <c r="MMH815" s="47"/>
      <c r="MMI815" s="47"/>
      <c r="MMJ815" s="47"/>
      <c r="MMK815" s="47"/>
      <c r="MML815" s="47"/>
      <c r="MMM815" s="47"/>
      <c r="MMN815" s="47"/>
      <c r="MMO815" s="47"/>
      <c r="MMP815" s="47"/>
      <c r="MMQ815" s="47"/>
      <c r="MMR815" s="47"/>
      <c r="MMS815" s="47"/>
      <c r="MMT815" s="47"/>
      <c r="MMU815" s="47"/>
      <c r="MMV815" s="47"/>
      <c r="MMW815" s="47"/>
      <c r="MMX815" s="47"/>
      <c r="MMY815" s="47"/>
      <c r="MMZ815" s="47"/>
      <c r="MNA815" s="47"/>
      <c r="MNB815" s="47"/>
      <c r="MNC815" s="47"/>
      <c r="MND815" s="47"/>
      <c r="MNE815" s="47"/>
      <c r="MNF815" s="47"/>
      <c r="MNG815" s="47"/>
      <c r="MNH815" s="47"/>
      <c r="MNI815" s="47"/>
      <c r="MNJ815" s="47"/>
      <c r="MNK815" s="47"/>
      <c r="MNL815" s="47"/>
      <c r="MNM815" s="47"/>
      <c r="MNN815" s="47"/>
      <c r="MNO815" s="47"/>
      <c r="MNP815" s="47"/>
      <c r="MNQ815" s="47"/>
      <c r="MNR815" s="47"/>
      <c r="MNS815" s="47"/>
      <c r="MNT815" s="47"/>
      <c r="MNU815" s="47"/>
      <c r="MNV815" s="47"/>
      <c r="MNW815" s="47"/>
      <c r="MNX815" s="47"/>
      <c r="MNY815" s="47"/>
      <c r="MNZ815" s="47"/>
      <c r="MOA815" s="47"/>
      <c r="MOB815" s="47"/>
      <c r="MOC815" s="47"/>
      <c r="MOD815" s="47"/>
      <c r="MOE815" s="47"/>
      <c r="MOF815" s="47"/>
      <c r="MOG815" s="47"/>
      <c r="MOH815" s="47"/>
      <c r="MOI815" s="47"/>
      <c r="MOJ815" s="47"/>
      <c r="MOK815" s="47"/>
      <c r="MOL815" s="47"/>
      <c r="MOM815" s="47"/>
      <c r="MON815" s="47"/>
      <c r="MOO815" s="47"/>
      <c r="MOP815" s="47"/>
      <c r="MOQ815" s="47"/>
      <c r="MOR815" s="47"/>
      <c r="MOS815" s="47"/>
      <c r="MOT815" s="47"/>
      <c r="MOU815" s="47"/>
      <c r="MOV815" s="47"/>
      <c r="MOW815" s="47"/>
      <c r="MOX815" s="47"/>
      <c r="MOY815" s="47"/>
      <c r="MOZ815" s="47"/>
      <c r="MPA815" s="47"/>
      <c r="MPB815" s="47"/>
      <c r="MPC815" s="47"/>
      <c r="MPD815" s="47"/>
      <c r="MPE815" s="47"/>
      <c r="MPF815" s="47"/>
      <c r="MPG815" s="47"/>
      <c r="MPH815" s="47"/>
      <c r="MPI815" s="47"/>
      <c r="MPJ815" s="47"/>
      <c r="MPK815" s="47"/>
      <c r="MPL815" s="47"/>
      <c r="MPM815" s="47"/>
      <c r="MPN815" s="47"/>
      <c r="MPO815" s="47"/>
      <c r="MPP815" s="47"/>
      <c r="MPQ815" s="47"/>
      <c r="MPR815" s="47"/>
      <c r="MPS815" s="47"/>
      <c r="MPT815" s="47"/>
      <c r="MPU815" s="47"/>
      <c r="MPV815" s="47"/>
      <c r="MPW815" s="47"/>
      <c r="MPX815" s="47"/>
      <c r="MPY815" s="47"/>
      <c r="MPZ815" s="47"/>
      <c r="MQA815" s="47"/>
      <c r="MQB815" s="47"/>
      <c r="MQC815" s="47"/>
      <c r="MQD815" s="47"/>
      <c r="MQE815" s="47"/>
      <c r="MQF815" s="47"/>
      <c r="MQG815" s="47"/>
      <c r="MQH815" s="47"/>
      <c r="MQI815" s="47"/>
      <c r="MQJ815" s="47"/>
      <c r="MQK815" s="47"/>
      <c r="MQL815" s="47"/>
      <c r="MQM815" s="47"/>
      <c r="MQN815" s="47"/>
      <c r="MQO815" s="47"/>
      <c r="MQP815" s="47"/>
      <c r="MQQ815" s="47"/>
      <c r="MQR815" s="47"/>
      <c r="MQS815" s="47"/>
      <c r="MQT815" s="47"/>
      <c r="MQU815" s="47"/>
      <c r="MQV815" s="47"/>
      <c r="MQW815" s="47"/>
      <c r="MQX815" s="47"/>
      <c r="MQY815" s="47"/>
      <c r="MQZ815" s="47"/>
      <c r="MRA815" s="47"/>
      <c r="MRB815" s="47"/>
      <c r="MRC815" s="47"/>
      <c r="MRD815" s="47"/>
      <c r="MRE815" s="47"/>
      <c r="MRF815" s="47"/>
      <c r="MRG815" s="47"/>
      <c r="MRH815" s="47"/>
      <c r="MRI815" s="47"/>
      <c r="MRJ815" s="47"/>
      <c r="MRK815" s="47"/>
      <c r="MRL815" s="47"/>
      <c r="MRM815" s="47"/>
      <c r="MRN815" s="47"/>
      <c r="MRO815" s="47"/>
      <c r="MRP815" s="47"/>
      <c r="MRQ815" s="47"/>
      <c r="MRR815" s="47"/>
      <c r="MRS815" s="47"/>
      <c r="MRT815" s="47"/>
      <c r="MRU815" s="47"/>
      <c r="MRV815" s="47"/>
      <c r="MRW815" s="47"/>
      <c r="MRX815" s="47"/>
      <c r="MRY815" s="47"/>
      <c r="MRZ815" s="47"/>
      <c r="MSA815" s="47"/>
      <c r="MSB815" s="47"/>
      <c r="MSC815" s="47"/>
      <c r="MSD815" s="47"/>
      <c r="MSE815" s="47"/>
      <c r="MSF815" s="47"/>
      <c r="MSG815" s="47"/>
      <c r="MSH815" s="47"/>
      <c r="MSI815" s="47"/>
      <c r="MSJ815" s="47"/>
      <c r="MSK815" s="47"/>
      <c r="MSL815" s="47"/>
      <c r="MSM815" s="47"/>
      <c r="MSN815" s="47"/>
      <c r="MSO815" s="47"/>
      <c r="MSP815" s="47"/>
      <c r="MSQ815" s="47"/>
      <c r="MSR815" s="47"/>
      <c r="MSS815" s="47"/>
      <c r="MST815" s="47"/>
      <c r="MSU815" s="47"/>
      <c r="MSV815" s="47"/>
      <c r="MSW815" s="47"/>
      <c r="MSX815" s="47"/>
      <c r="MSY815" s="47"/>
      <c r="MSZ815" s="47"/>
      <c r="MTA815" s="47"/>
      <c r="MTB815" s="47"/>
      <c r="MTC815" s="47"/>
      <c r="MTD815" s="47"/>
      <c r="MTE815" s="47"/>
      <c r="MTF815" s="47"/>
      <c r="MTG815" s="47"/>
      <c r="MTH815" s="47"/>
      <c r="MTI815" s="47"/>
      <c r="MTJ815" s="47"/>
      <c r="MTK815" s="47"/>
      <c r="MTL815" s="47"/>
      <c r="MTM815" s="47"/>
      <c r="MTN815" s="47"/>
      <c r="MTO815" s="47"/>
      <c r="MTP815" s="47"/>
      <c r="MTQ815" s="47"/>
      <c r="MTR815" s="47"/>
      <c r="MTS815" s="47"/>
      <c r="MTT815" s="47"/>
      <c r="MTU815" s="47"/>
      <c r="MTV815" s="47"/>
      <c r="MTW815" s="47"/>
      <c r="MTX815" s="47"/>
      <c r="MTY815" s="47"/>
      <c r="MTZ815" s="47"/>
      <c r="MUA815" s="47"/>
      <c r="MUB815" s="47"/>
      <c r="MUC815" s="47"/>
      <c r="MUD815" s="47"/>
      <c r="MUE815" s="47"/>
      <c r="MUF815" s="47"/>
      <c r="MUG815" s="47"/>
      <c r="MUH815" s="47"/>
      <c r="MUI815" s="47"/>
      <c r="MUJ815" s="47"/>
      <c r="MUK815" s="47"/>
      <c r="MUL815" s="47"/>
      <c r="MUM815" s="47"/>
      <c r="MUN815" s="47"/>
      <c r="MUO815" s="47"/>
      <c r="MUP815" s="47"/>
      <c r="MUQ815" s="47"/>
      <c r="MUR815" s="47"/>
      <c r="MUS815" s="47"/>
      <c r="MUT815" s="47"/>
      <c r="MUU815" s="47"/>
      <c r="MUV815" s="47"/>
      <c r="MUW815" s="47"/>
      <c r="MUX815" s="47"/>
      <c r="MUY815" s="47"/>
      <c r="MUZ815" s="47"/>
      <c r="MVA815" s="47"/>
      <c r="MVB815" s="47"/>
      <c r="MVC815" s="47"/>
      <c r="MVD815" s="47"/>
      <c r="MVE815" s="47"/>
      <c r="MVF815" s="47"/>
      <c r="MVG815" s="47"/>
      <c r="MVH815" s="47"/>
      <c r="MVI815" s="47"/>
      <c r="MVJ815" s="47"/>
      <c r="MVK815" s="47"/>
      <c r="MVL815" s="47"/>
      <c r="MVM815" s="47"/>
      <c r="MVN815" s="47"/>
      <c r="MVO815" s="47"/>
      <c r="MVP815" s="47"/>
      <c r="MVQ815" s="47"/>
      <c r="MVR815" s="47"/>
      <c r="MVS815" s="47"/>
      <c r="MVT815" s="47"/>
      <c r="MVU815" s="47"/>
      <c r="MVV815" s="47"/>
      <c r="MVW815" s="47"/>
      <c r="MVX815" s="47"/>
      <c r="MVY815" s="47"/>
      <c r="MVZ815" s="47"/>
      <c r="MWA815" s="47"/>
      <c r="MWB815" s="47"/>
      <c r="MWC815" s="47"/>
      <c r="MWD815" s="47"/>
      <c r="MWE815" s="47"/>
      <c r="MWF815" s="47"/>
      <c r="MWG815" s="47"/>
      <c r="MWH815" s="47"/>
      <c r="MWI815" s="47"/>
      <c r="MWJ815" s="47"/>
      <c r="MWK815" s="47"/>
      <c r="MWL815" s="47"/>
      <c r="MWM815" s="47"/>
      <c r="MWN815" s="47"/>
      <c r="MWO815" s="47"/>
      <c r="MWP815" s="47"/>
      <c r="MWQ815" s="47"/>
      <c r="MWR815" s="47"/>
      <c r="MWS815" s="47"/>
      <c r="MWT815" s="47"/>
      <c r="MWU815" s="47"/>
      <c r="MWV815" s="47"/>
      <c r="MWW815" s="47"/>
      <c r="MWX815" s="47"/>
      <c r="MWY815" s="47"/>
      <c r="MWZ815" s="47"/>
      <c r="MXA815" s="47"/>
      <c r="MXB815" s="47"/>
      <c r="MXC815" s="47"/>
      <c r="MXD815" s="47"/>
      <c r="MXE815" s="47"/>
      <c r="MXF815" s="47"/>
      <c r="MXG815" s="47"/>
      <c r="MXH815" s="47"/>
      <c r="MXI815" s="47"/>
      <c r="MXJ815" s="47"/>
      <c r="MXK815" s="47"/>
      <c r="MXL815" s="47"/>
      <c r="MXM815" s="47"/>
      <c r="MXN815" s="47"/>
      <c r="MXO815" s="47"/>
      <c r="MXP815" s="47"/>
      <c r="MXQ815" s="47"/>
      <c r="MXR815" s="47"/>
      <c r="MXS815" s="47"/>
      <c r="MXT815" s="47"/>
      <c r="MXU815" s="47"/>
      <c r="MXV815" s="47"/>
      <c r="MXW815" s="47"/>
      <c r="MXX815" s="47"/>
      <c r="MXY815" s="47"/>
      <c r="MXZ815" s="47"/>
      <c r="MYA815" s="47"/>
      <c r="MYB815" s="47"/>
      <c r="MYC815" s="47"/>
      <c r="MYD815" s="47"/>
      <c r="MYE815" s="47"/>
      <c r="MYF815" s="47"/>
      <c r="MYG815" s="47"/>
      <c r="MYH815" s="47"/>
      <c r="MYI815" s="47"/>
      <c r="MYJ815" s="47"/>
      <c r="MYK815" s="47"/>
      <c r="MYL815" s="47"/>
      <c r="MYM815" s="47"/>
      <c r="MYN815" s="47"/>
      <c r="MYO815" s="47"/>
      <c r="MYP815" s="47"/>
      <c r="MYQ815" s="47"/>
      <c r="MYR815" s="47"/>
      <c r="MYS815" s="47"/>
      <c r="MYT815" s="47"/>
      <c r="MYU815" s="47"/>
      <c r="MYV815" s="47"/>
      <c r="MYW815" s="47"/>
      <c r="MYX815" s="47"/>
      <c r="MYY815" s="47"/>
      <c r="MYZ815" s="47"/>
      <c r="MZA815" s="47"/>
      <c r="MZB815" s="47"/>
      <c r="MZC815" s="47"/>
      <c r="MZD815" s="47"/>
      <c r="MZE815" s="47"/>
      <c r="MZF815" s="47"/>
      <c r="MZG815" s="47"/>
      <c r="MZH815" s="47"/>
      <c r="MZI815" s="47"/>
      <c r="MZJ815" s="47"/>
      <c r="MZK815" s="47"/>
      <c r="MZL815" s="47"/>
      <c r="MZM815" s="47"/>
      <c r="MZN815" s="47"/>
      <c r="MZO815" s="47"/>
      <c r="MZP815" s="47"/>
      <c r="MZQ815" s="47"/>
      <c r="MZR815" s="47"/>
      <c r="MZS815" s="47"/>
      <c r="MZT815" s="47"/>
      <c r="MZU815" s="47"/>
      <c r="MZV815" s="47"/>
      <c r="MZW815" s="47"/>
      <c r="MZX815" s="47"/>
      <c r="MZY815" s="47"/>
      <c r="MZZ815" s="47"/>
      <c r="NAA815" s="47"/>
      <c r="NAB815" s="47"/>
      <c r="NAC815" s="47"/>
      <c r="NAD815" s="47"/>
      <c r="NAE815" s="47"/>
      <c r="NAF815" s="47"/>
      <c r="NAG815" s="47"/>
      <c r="NAH815" s="47"/>
      <c r="NAI815" s="47"/>
      <c r="NAJ815" s="47"/>
      <c r="NAK815" s="47"/>
      <c r="NAL815" s="47"/>
      <c r="NAM815" s="47"/>
      <c r="NAN815" s="47"/>
      <c r="NAO815" s="47"/>
      <c r="NAP815" s="47"/>
      <c r="NAQ815" s="47"/>
      <c r="NAR815" s="47"/>
      <c r="NAS815" s="47"/>
      <c r="NAT815" s="47"/>
      <c r="NAU815" s="47"/>
      <c r="NAV815" s="47"/>
      <c r="NAW815" s="47"/>
      <c r="NAX815" s="47"/>
      <c r="NAY815" s="47"/>
      <c r="NAZ815" s="47"/>
      <c r="NBA815" s="47"/>
      <c r="NBB815" s="47"/>
      <c r="NBC815" s="47"/>
      <c r="NBD815" s="47"/>
      <c r="NBE815" s="47"/>
      <c r="NBF815" s="47"/>
      <c r="NBG815" s="47"/>
      <c r="NBH815" s="47"/>
      <c r="NBI815" s="47"/>
      <c r="NBJ815" s="47"/>
      <c r="NBK815" s="47"/>
      <c r="NBL815" s="47"/>
      <c r="NBM815" s="47"/>
      <c r="NBN815" s="47"/>
      <c r="NBO815" s="47"/>
      <c r="NBP815" s="47"/>
      <c r="NBQ815" s="47"/>
      <c r="NBR815" s="47"/>
      <c r="NBS815" s="47"/>
      <c r="NBT815" s="47"/>
      <c r="NBU815" s="47"/>
      <c r="NBV815" s="47"/>
      <c r="NBW815" s="47"/>
      <c r="NBX815" s="47"/>
      <c r="NBY815" s="47"/>
      <c r="NBZ815" s="47"/>
      <c r="NCA815" s="47"/>
      <c r="NCB815" s="47"/>
      <c r="NCC815" s="47"/>
      <c r="NCD815" s="47"/>
      <c r="NCE815" s="47"/>
      <c r="NCF815" s="47"/>
      <c r="NCG815" s="47"/>
      <c r="NCH815" s="47"/>
      <c r="NCI815" s="47"/>
      <c r="NCJ815" s="47"/>
      <c r="NCK815" s="47"/>
      <c r="NCL815" s="47"/>
      <c r="NCM815" s="47"/>
      <c r="NCN815" s="47"/>
      <c r="NCO815" s="47"/>
      <c r="NCP815" s="47"/>
      <c r="NCQ815" s="47"/>
      <c r="NCR815" s="47"/>
      <c r="NCS815" s="47"/>
      <c r="NCT815" s="47"/>
      <c r="NCU815" s="47"/>
      <c r="NCV815" s="47"/>
      <c r="NCW815" s="47"/>
      <c r="NCX815" s="47"/>
      <c r="NCY815" s="47"/>
      <c r="NCZ815" s="47"/>
      <c r="NDA815" s="47"/>
      <c r="NDB815" s="47"/>
      <c r="NDC815" s="47"/>
      <c r="NDD815" s="47"/>
      <c r="NDE815" s="47"/>
      <c r="NDF815" s="47"/>
      <c r="NDG815" s="47"/>
      <c r="NDH815" s="47"/>
      <c r="NDI815" s="47"/>
      <c r="NDJ815" s="47"/>
      <c r="NDK815" s="47"/>
      <c r="NDL815" s="47"/>
      <c r="NDM815" s="47"/>
      <c r="NDN815" s="47"/>
      <c r="NDO815" s="47"/>
      <c r="NDP815" s="47"/>
      <c r="NDQ815" s="47"/>
      <c r="NDR815" s="47"/>
      <c r="NDS815" s="47"/>
      <c r="NDT815" s="47"/>
      <c r="NDU815" s="47"/>
      <c r="NDV815" s="47"/>
      <c r="NDW815" s="47"/>
      <c r="NDX815" s="47"/>
      <c r="NDY815" s="47"/>
      <c r="NDZ815" s="47"/>
      <c r="NEA815" s="47"/>
      <c r="NEB815" s="47"/>
      <c r="NEC815" s="47"/>
      <c r="NED815" s="47"/>
      <c r="NEE815" s="47"/>
      <c r="NEF815" s="47"/>
      <c r="NEG815" s="47"/>
      <c r="NEH815" s="47"/>
      <c r="NEI815" s="47"/>
      <c r="NEJ815" s="47"/>
      <c r="NEK815" s="47"/>
      <c r="NEL815" s="47"/>
      <c r="NEM815" s="47"/>
      <c r="NEN815" s="47"/>
      <c r="NEO815" s="47"/>
      <c r="NEP815" s="47"/>
      <c r="NEQ815" s="47"/>
      <c r="NER815" s="47"/>
      <c r="NES815" s="47"/>
      <c r="NET815" s="47"/>
      <c r="NEU815" s="47"/>
      <c r="NEV815" s="47"/>
      <c r="NEW815" s="47"/>
      <c r="NEX815" s="47"/>
      <c r="NEY815" s="47"/>
      <c r="NEZ815" s="47"/>
      <c r="NFA815" s="47"/>
      <c r="NFB815" s="47"/>
      <c r="NFC815" s="47"/>
      <c r="NFD815" s="47"/>
      <c r="NFE815" s="47"/>
      <c r="NFF815" s="47"/>
      <c r="NFG815" s="47"/>
      <c r="NFH815" s="47"/>
      <c r="NFI815" s="47"/>
      <c r="NFJ815" s="47"/>
      <c r="NFK815" s="47"/>
      <c r="NFL815" s="47"/>
      <c r="NFM815" s="47"/>
      <c r="NFN815" s="47"/>
      <c r="NFO815" s="47"/>
      <c r="NFP815" s="47"/>
      <c r="NFQ815" s="47"/>
      <c r="NFR815" s="47"/>
      <c r="NFS815" s="47"/>
      <c r="NFT815" s="47"/>
      <c r="NFU815" s="47"/>
      <c r="NFV815" s="47"/>
      <c r="NFW815" s="47"/>
      <c r="NFX815" s="47"/>
      <c r="NFY815" s="47"/>
      <c r="NFZ815" s="47"/>
      <c r="NGA815" s="47"/>
      <c r="NGB815" s="47"/>
      <c r="NGC815" s="47"/>
      <c r="NGD815" s="47"/>
      <c r="NGE815" s="47"/>
      <c r="NGF815" s="47"/>
      <c r="NGG815" s="47"/>
      <c r="NGH815" s="47"/>
      <c r="NGI815" s="47"/>
      <c r="NGJ815" s="47"/>
      <c r="NGK815" s="47"/>
      <c r="NGL815" s="47"/>
      <c r="NGM815" s="47"/>
      <c r="NGN815" s="47"/>
      <c r="NGO815" s="47"/>
      <c r="NGP815" s="47"/>
      <c r="NGQ815" s="47"/>
      <c r="NGR815" s="47"/>
      <c r="NGS815" s="47"/>
      <c r="NGT815" s="47"/>
      <c r="NGU815" s="47"/>
      <c r="NGV815" s="47"/>
      <c r="NGW815" s="47"/>
      <c r="NGX815" s="47"/>
      <c r="NGY815" s="47"/>
      <c r="NGZ815" s="47"/>
      <c r="NHA815" s="47"/>
      <c r="NHB815" s="47"/>
      <c r="NHC815" s="47"/>
      <c r="NHD815" s="47"/>
      <c r="NHE815" s="47"/>
      <c r="NHF815" s="47"/>
      <c r="NHG815" s="47"/>
      <c r="NHH815" s="47"/>
      <c r="NHI815" s="47"/>
      <c r="NHJ815" s="47"/>
      <c r="NHK815" s="47"/>
      <c r="NHL815" s="47"/>
      <c r="NHM815" s="47"/>
      <c r="NHN815" s="47"/>
      <c r="NHO815" s="47"/>
      <c r="NHP815" s="47"/>
      <c r="NHQ815" s="47"/>
      <c r="NHR815" s="47"/>
      <c r="NHS815" s="47"/>
      <c r="NHT815" s="47"/>
      <c r="NHU815" s="47"/>
      <c r="NHV815" s="47"/>
      <c r="NHW815" s="47"/>
      <c r="NHX815" s="47"/>
      <c r="NHY815" s="47"/>
      <c r="NHZ815" s="47"/>
      <c r="NIA815" s="47"/>
      <c r="NIB815" s="47"/>
      <c r="NIC815" s="47"/>
      <c r="NID815" s="47"/>
      <c r="NIE815" s="47"/>
      <c r="NIF815" s="47"/>
      <c r="NIG815" s="47"/>
      <c r="NIH815" s="47"/>
      <c r="NII815" s="47"/>
      <c r="NIJ815" s="47"/>
      <c r="NIK815" s="47"/>
      <c r="NIL815" s="47"/>
      <c r="NIM815" s="47"/>
      <c r="NIN815" s="47"/>
      <c r="NIO815" s="47"/>
      <c r="NIP815" s="47"/>
      <c r="NIQ815" s="47"/>
      <c r="NIR815" s="47"/>
      <c r="NIS815" s="47"/>
      <c r="NIT815" s="47"/>
      <c r="NIU815" s="47"/>
      <c r="NIV815" s="47"/>
      <c r="NIW815" s="47"/>
      <c r="NIX815" s="47"/>
      <c r="NIY815" s="47"/>
      <c r="NIZ815" s="47"/>
      <c r="NJA815" s="47"/>
      <c r="NJB815" s="47"/>
      <c r="NJC815" s="47"/>
      <c r="NJD815" s="47"/>
      <c r="NJE815" s="47"/>
      <c r="NJF815" s="47"/>
      <c r="NJG815" s="47"/>
      <c r="NJH815" s="47"/>
      <c r="NJI815" s="47"/>
      <c r="NJJ815" s="47"/>
      <c r="NJK815" s="47"/>
      <c r="NJL815" s="47"/>
      <c r="NJM815" s="47"/>
      <c r="NJN815" s="47"/>
      <c r="NJO815" s="47"/>
      <c r="NJP815" s="47"/>
      <c r="NJQ815" s="47"/>
      <c r="NJR815" s="47"/>
      <c r="NJS815" s="47"/>
      <c r="NJT815" s="47"/>
      <c r="NJU815" s="47"/>
      <c r="NJV815" s="47"/>
      <c r="NJW815" s="47"/>
      <c r="NJX815" s="47"/>
      <c r="NJY815" s="47"/>
      <c r="NJZ815" s="47"/>
      <c r="NKA815" s="47"/>
      <c r="NKB815" s="47"/>
      <c r="NKC815" s="47"/>
      <c r="NKD815" s="47"/>
      <c r="NKE815" s="47"/>
      <c r="NKF815" s="47"/>
      <c r="NKG815" s="47"/>
      <c r="NKH815" s="47"/>
      <c r="NKI815" s="47"/>
      <c r="NKJ815" s="47"/>
      <c r="NKK815" s="47"/>
      <c r="NKL815" s="47"/>
      <c r="NKM815" s="47"/>
      <c r="NKN815" s="47"/>
      <c r="NKO815" s="47"/>
      <c r="NKP815" s="47"/>
      <c r="NKQ815" s="47"/>
      <c r="NKR815" s="47"/>
      <c r="NKS815" s="47"/>
      <c r="NKT815" s="47"/>
      <c r="NKU815" s="47"/>
      <c r="NKV815" s="47"/>
      <c r="NKW815" s="47"/>
      <c r="NKX815" s="47"/>
      <c r="NKY815" s="47"/>
      <c r="NKZ815" s="47"/>
      <c r="NLA815" s="47"/>
      <c r="NLB815" s="47"/>
      <c r="NLC815" s="47"/>
      <c r="NLD815" s="47"/>
      <c r="NLE815" s="47"/>
      <c r="NLF815" s="47"/>
      <c r="NLG815" s="47"/>
      <c r="NLH815" s="47"/>
      <c r="NLI815" s="47"/>
      <c r="NLJ815" s="47"/>
      <c r="NLK815" s="47"/>
      <c r="NLL815" s="47"/>
      <c r="NLM815" s="47"/>
      <c r="NLN815" s="47"/>
      <c r="NLO815" s="47"/>
      <c r="NLP815" s="47"/>
      <c r="NLQ815" s="47"/>
      <c r="NLR815" s="47"/>
      <c r="NLS815" s="47"/>
      <c r="NLT815" s="47"/>
      <c r="NLU815" s="47"/>
      <c r="NLV815" s="47"/>
      <c r="NLW815" s="47"/>
      <c r="NLX815" s="47"/>
      <c r="NLY815" s="47"/>
      <c r="NLZ815" s="47"/>
      <c r="NMA815" s="47"/>
      <c r="NMB815" s="47"/>
      <c r="NMC815" s="47"/>
      <c r="NMD815" s="47"/>
      <c r="NME815" s="47"/>
      <c r="NMF815" s="47"/>
      <c r="NMG815" s="47"/>
      <c r="NMH815" s="47"/>
      <c r="NMI815" s="47"/>
      <c r="NMJ815" s="47"/>
      <c r="NMK815" s="47"/>
      <c r="NML815" s="47"/>
      <c r="NMM815" s="47"/>
      <c r="NMN815" s="47"/>
      <c r="NMO815" s="47"/>
      <c r="NMP815" s="47"/>
      <c r="NMQ815" s="47"/>
      <c r="NMR815" s="47"/>
      <c r="NMS815" s="47"/>
      <c r="NMT815" s="47"/>
      <c r="NMU815" s="47"/>
      <c r="NMV815" s="47"/>
      <c r="NMW815" s="47"/>
      <c r="NMX815" s="47"/>
      <c r="NMY815" s="47"/>
      <c r="NMZ815" s="47"/>
      <c r="NNA815" s="47"/>
      <c r="NNB815" s="47"/>
      <c r="NNC815" s="47"/>
      <c r="NND815" s="47"/>
      <c r="NNE815" s="47"/>
      <c r="NNF815" s="47"/>
      <c r="NNG815" s="47"/>
      <c r="NNH815" s="47"/>
      <c r="NNI815" s="47"/>
      <c r="NNJ815" s="47"/>
      <c r="NNK815" s="47"/>
      <c r="NNL815" s="47"/>
      <c r="NNM815" s="47"/>
      <c r="NNN815" s="47"/>
      <c r="NNO815" s="47"/>
      <c r="NNP815" s="47"/>
      <c r="NNQ815" s="47"/>
      <c r="NNR815" s="47"/>
      <c r="NNS815" s="47"/>
      <c r="NNT815" s="47"/>
      <c r="NNU815" s="47"/>
      <c r="NNV815" s="47"/>
      <c r="NNW815" s="47"/>
      <c r="NNX815" s="47"/>
      <c r="NNY815" s="47"/>
      <c r="NNZ815" s="47"/>
      <c r="NOA815" s="47"/>
      <c r="NOB815" s="47"/>
      <c r="NOC815" s="47"/>
      <c r="NOD815" s="47"/>
      <c r="NOE815" s="47"/>
      <c r="NOF815" s="47"/>
      <c r="NOG815" s="47"/>
      <c r="NOH815" s="47"/>
      <c r="NOI815" s="47"/>
      <c r="NOJ815" s="47"/>
      <c r="NOK815" s="47"/>
      <c r="NOL815" s="47"/>
      <c r="NOM815" s="47"/>
      <c r="NON815" s="47"/>
      <c r="NOO815" s="47"/>
      <c r="NOP815" s="47"/>
      <c r="NOQ815" s="47"/>
      <c r="NOR815" s="47"/>
      <c r="NOS815" s="47"/>
      <c r="NOT815" s="47"/>
      <c r="NOU815" s="47"/>
      <c r="NOV815" s="47"/>
      <c r="NOW815" s="47"/>
      <c r="NOX815" s="47"/>
      <c r="NOY815" s="47"/>
      <c r="NOZ815" s="47"/>
      <c r="NPA815" s="47"/>
      <c r="NPB815" s="47"/>
      <c r="NPC815" s="47"/>
      <c r="NPD815" s="47"/>
      <c r="NPE815" s="47"/>
      <c r="NPF815" s="47"/>
      <c r="NPG815" s="47"/>
      <c r="NPH815" s="47"/>
      <c r="NPI815" s="47"/>
      <c r="NPJ815" s="47"/>
      <c r="NPK815" s="47"/>
      <c r="NPL815" s="47"/>
      <c r="NPM815" s="47"/>
      <c r="NPN815" s="47"/>
      <c r="NPO815" s="47"/>
      <c r="NPP815" s="47"/>
      <c r="NPQ815" s="47"/>
      <c r="NPR815" s="47"/>
      <c r="NPS815" s="47"/>
      <c r="NPT815" s="47"/>
      <c r="NPU815" s="47"/>
      <c r="NPV815" s="47"/>
      <c r="NPW815" s="47"/>
      <c r="NPX815" s="47"/>
      <c r="NPY815" s="47"/>
      <c r="NPZ815" s="47"/>
      <c r="NQA815" s="47"/>
      <c r="NQB815" s="47"/>
      <c r="NQC815" s="47"/>
      <c r="NQD815" s="47"/>
      <c r="NQE815" s="47"/>
      <c r="NQF815" s="47"/>
      <c r="NQG815" s="47"/>
      <c r="NQH815" s="47"/>
      <c r="NQI815" s="47"/>
      <c r="NQJ815" s="47"/>
      <c r="NQK815" s="47"/>
      <c r="NQL815" s="47"/>
      <c r="NQM815" s="47"/>
      <c r="NQN815" s="47"/>
      <c r="NQO815" s="47"/>
      <c r="NQP815" s="47"/>
      <c r="NQQ815" s="47"/>
      <c r="NQR815" s="47"/>
      <c r="NQS815" s="47"/>
      <c r="NQT815" s="47"/>
      <c r="NQU815" s="47"/>
      <c r="NQV815" s="47"/>
      <c r="NQW815" s="47"/>
      <c r="NQX815" s="47"/>
      <c r="NQY815" s="47"/>
      <c r="NQZ815" s="47"/>
      <c r="NRA815" s="47"/>
      <c r="NRB815" s="47"/>
      <c r="NRC815" s="47"/>
      <c r="NRD815" s="47"/>
      <c r="NRE815" s="47"/>
      <c r="NRF815" s="47"/>
      <c r="NRG815" s="47"/>
      <c r="NRH815" s="47"/>
      <c r="NRI815" s="47"/>
      <c r="NRJ815" s="47"/>
      <c r="NRK815" s="47"/>
      <c r="NRL815" s="47"/>
      <c r="NRM815" s="47"/>
      <c r="NRN815" s="47"/>
      <c r="NRO815" s="47"/>
      <c r="NRP815" s="47"/>
      <c r="NRQ815" s="47"/>
      <c r="NRR815" s="47"/>
      <c r="NRS815" s="47"/>
      <c r="NRT815" s="47"/>
      <c r="NRU815" s="47"/>
      <c r="NRV815" s="47"/>
      <c r="NRW815" s="47"/>
      <c r="NRX815" s="47"/>
      <c r="NRY815" s="47"/>
      <c r="NRZ815" s="47"/>
      <c r="NSA815" s="47"/>
      <c r="NSB815" s="47"/>
      <c r="NSC815" s="47"/>
      <c r="NSD815" s="47"/>
      <c r="NSE815" s="47"/>
      <c r="NSF815" s="47"/>
      <c r="NSG815" s="47"/>
      <c r="NSH815" s="47"/>
      <c r="NSI815" s="47"/>
      <c r="NSJ815" s="47"/>
      <c r="NSK815" s="47"/>
      <c r="NSL815" s="47"/>
      <c r="NSM815" s="47"/>
      <c r="NSN815" s="47"/>
      <c r="NSO815" s="47"/>
      <c r="NSP815" s="47"/>
      <c r="NSQ815" s="47"/>
      <c r="NSR815" s="47"/>
      <c r="NSS815" s="47"/>
      <c r="NST815" s="47"/>
      <c r="NSU815" s="47"/>
      <c r="NSV815" s="47"/>
      <c r="NSW815" s="47"/>
      <c r="NSX815" s="47"/>
      <c r="NSY815" s="47"/>
      <c r="NSZ815" s="47"/>
      <c r="NTA815" s="47"/>
      <c r="NTB815" s="47"/>
      <c r="NTC815" s="47"/>
      <c r="NTD815" s="47"/>
      <c r="NTE815" s="47"/>
      <c r="NTF815" s="47"/>
      <c r="NTG815" s="47"/>
      <c r="NTH815" s="47"/>
      <c r="NTI815" s="47"/>
      <c r="NTJ815" s="47"/>
      <c r="NTK815" s="47"/>
      <c r="NTL815" s="47"/>
      <c r="NTM815" s="47"/>
      <c r="NTN815" s="47"/>
      <c r="NTO815" s="47"/>
      <c r="NTP815" s="47"/>
      <c r="NTQ815" s="47"/>
      <c r="NTR815" s="47"/>
      <c r="NTS815" s="47"/>
      <c r="NTT815" s="47"/>
      <c r="NTU815" s="47"/>
      <c r="NTV815" s="47"/>
      <c r="NTW815" s="47"/>
      <c r="NTX815" s="47"/>
      <c r="NTY815" s="47"/>
      <c r="NTZ815" s="47"/>
      <c r="NUA815" s="47"/>
      <c r="NUB815" s="47"/>
      <c r="NUC815" s="47"/>
      <c r="NUD815" s="47"/>
      <c r="NUE815" s="47"/>
      <c r="NUF815" s="47"/>
      <c r="NUG815" s="47"/>
      <c r="NUH815" s="47"/>
      <c r="NUI815" s="47"/>
      <c r="NUJ815" s="47"/>
      <c r="NUK815" s="47"/>
      <c r="NUL815" s="47"/>
      <c r="NUM815" s="47"/>
      <c r="NUN815" s="47"/>
      <c r="NUO815" s="47"/>
      <c r="NUP815" s="47"/>
      <c r="NUQ815" s="47"/>
      <c r="NUR815" s="47"/>
      <c r="NUS815" s="47"/>
      <c r="NUT815" s="47"/>
      <c r="NUU815" s="47"/>
      <c r="NUV815" s="47"/>
      <c r="NUW815" s="47"/>
      <c r="NUX815" s="47"/>
      <c r="NUY815" s="47"/>
      <c r="NUZ815" s="47"/>
      <c r="NVA815" s="47"/>
      <c r="NVB815" s="47"/>
      <c r="NVC815" s="47"/>
      <c r="NVD815" s="47"/>
      <c r="NVE815" s="47"/>
      <c r="NVF815" s="47"/>
      <c r="NVG815" s="47"/>
      <c r="NVH815" s="47"/>
      <c r="NVI815" s="47"/>
      <c r="NVJ815" s="47"/>
      <c r="NVK815" s="47"/>
      <c r="NVL815" s="47"/>
      <c r="NVM815" s="47"/>
      <c r="NVN815" s="47"/>
      <c r="NVO815" s="47"/>
      <c r="NVP815" s="47"/>
      <c r="NVQ815" s="47"/>
      <c r="NVR815" s="47"/>
      <c r="NVS815" s="47"/>
      <c r="NVT815" s="47"/>
      <c r="NVU815" s="47"/>
      <c r="NVV815" s="47"/>
      <c r="NVW815" s="47"/>
      <c r="NVX815" s="47"/>
      <c r="NVY815" s="47"/>
      <c r="NVZ815" s="47"/>
      <c r="NWA815" s="47"/>
      <c r="NWB815" s="47"/>
      <c r="NWC815" s="47"/>
      <c r="NWD815" s="47"/>
      <c r="NWE815" s="47"/>
      <c r="NWF815" s="47"/>
      <c r="NWG815" s="47"/>
      <c r="NWH815" s="47"/>
      <c r="NWI815" s="47"/>
      <c r="NWJ815" s="47"/>
      <c r="NWK815" s="47"/>
      <c r="NWL815" s="47"/>
      <c r="NWM815" s="47"/>
      <c r="NWN815" s="47"/>
      <c r="NWO815" s="47"/>
      <c r="NWP815" s="47"/>
      <c r="NWQ815" s="47"/>
      <c r="NWR815" s="47"/>
      <c r="NWS815" s="47"/>
      <c r="NWT815" s="47"/>
      <c r="NWU815" s="47"/>
      <c r="NWV815" s="47"/>
      <c r="NWW815" s="47"/>
      <c r="NWX815" s="47"/>
      <c r="NWY815" s="47"/>
      <c r="NWZ815" s="47"/>
      <c r="NXA815" s="47"/>
      <c r="NXB815" s="47"/>
      <c r="NXC815" s="47"/>
      <c r="NXD815" s="47"/>
      <c r="NXE815" s="47"/>
      <c r="NXF815" s="47"/>
      <c r="NXG815" s="47"/>
      <c r="NXH815" s="47"/>
      <c r="NXI815" s="47"/>
      <c r="NXJ815" s="47"/>
      <c r="NXK815" s="47"/>
      <c r="NXL815" s="47"/>
      <c r="NXM815" s="47"/>
      <c r="NXN815" s="47"/>
      <c r="NXO815" s="47"/>
      <c r="NXP815" s="47"/>
      <c r="NXQ815" s="47"/>
      <c r="NXR815" s="47"/>
      <c r="NXS815" s="47"/>
      <c r="NXT815" s="47"/>
      <c r="NXU815" s="47"/>
      <c r="NXV815" s="47"/>
      <c r="NXW815" s="47"/>
      <c r="NXX815" s="47"/>
      <c r="NXY815" s="47"/>
      <c r="NXZ815" s="47"/>
      <c r="NYA815" s="47"/>
      <c r="NYB815" s="47"/>
      <c r="NYC815" s="47"/>
      <c r="NYD815" s="47"/>
      <c r="NYE815" s="47"/>
      <c r="NYF815" s="47"/>
      <c r="NYG815" s="47"/>
      <c r="NYH815" s="47"/>
      <c r="NYI815" s="47"/>
      <c r="NYJ815" s="47"/>
      <c r="NYK815" s="47"/>
      <c r="NYL815" s="47"/>
      <c r="NYM815" s="47"/>
      <c r="NYN815" s="47"/>
      <c r="NYO815" s="47"/>
      <c r="NYP815" s="47"/>
      <c r="NYQ815" s="47"/>
      <c r="NYR815" s="47"/>
      <c r="NYS815" s="47"/>
      <c r="NYT815" s="47"/>
      <c r="NYU815" s="47"/>
      <c r="NYV815" s="47"/>
      <c r="NYW815" s="47"/>
      <c r="NYX815" s="47"/>
      <c r="NYY815" s="47"/>
      <c r="NYZ815" s="47"/>
      <c r="NZA815" s="47"/>
      <c r="NZB815" s="47"/>
      <c r="NZC815" s="47"/>
      <c r="NZD815" s="47"/>
      <c r="NZE815" s="47"/>
      <c r="NZF815" s="47"/>
      <c r="NZG815" s="47"/>
      <c r="NZH815" s="47"/>
      <c r="NZI815" s="47"/>
      <c r="NZJ815" s="47"/>
      <c r="NZK815" s="47"/>
      <c r="NZL815" s="47"/>
      <c r="NZM815" s="47"/>
      <c r="NZN815" s="47"/>
      <c r="NZO815" s="47"/>
      <c r="NZP815" s="47"/>
      <c r="NZQ815" s="47"/>
      <c r="NZR815" s="47"/>
      <c r="NZS815" s="47"/>
      <c r="NZT815" s="47"/>
      <c r="NZU815" s="47"/>
      <c r="NZV815" s="47"/>
      <c r="NZW815" s="47"/>
      <c r="NZX815" s="47"/>
      <c r="NZY815" s="47"/>
      <c r="NZZ815" s="47"/>
      <c r="OAA815" s="47"/>
      <c r="OAB815" s="47"/>
      <c r="OAC815" s="47"/>
      <c r="OAD815" s="47"/>
      <c r="OAE815" s="47"/>
      <c r="OAF815" s="47"/>
      <c r="OAG815" s="47"/>
      <c r="OAH815" s="47"/>
      <c r="OAI815" s="47"/>
      <c r="OAJ815" s="47"/>
      <c r="OAK815" s="47"/>
      <c r="OAL815" s="47"/>
      <c r="OAM815" s="47"/>
      <c r="OAN815" s="47"/>
      <c r="OAO815" s="47"/>
      <c r="OAP815" s="47"/>
      <c r="OAQ815" s="47"/>
      <c r="OAR815" s="47"/>
      <c r="OAS815" s="47"/>
      <c r="OAT815" s="47"/>
      <c r="OAU815" s="47"/>
      <c r="OAV815" s="47"/>
      <c r="OAW815" s="47"/>
      <c r="OAX815" s="47"/>
      <c r="OAY815" s="47"/>
      <c r="OAZ815" s="47"/>
      <c r="OBA815" s="47"/>
      <c r="OBB815" s="47"/>
      <c r="OBC815" s="47"/>
      <c r="OBD815" s="47"/>
      <c r="OBE815" s="47"/>
      <c r="OBF815" s="47"/>
      <c r="OBG815" s="47"/>
      <c r="OBH815" s="47"/>
      <c r="OBI815" s="47"/>
      <c r="OBJ815" s="47"/>
      <c r="OBK815" s="47"/>
      <c r="OBL815" s="47"/>
      <c r="OBM815" s="47"/>
      <c r="OBN815" s="47"/>
      <c r="OBO815" s="47"/>
      <c r="OBP815" s="47"/>
      <c r="OBQ815" s="47"/>
      <c r="OBR815" s="47"/>
      <c r="OBS815" s="47"/>
      <c r="OBT815" s="47"/>
      <c r="OBU815" s="47"/>
      <c r="OBV815" s="47"/>
      <c r="OBW815" s="47"/>
      <c r="OBX815" s="47"/>
      <c r="OBY815" s="47"/>
      <c r="OBZ815" s="47"/>
      <c r="OCA815" s="47"/>
      <c r="OCB815" s="47"/>
      <c r="OCC815" s="47"/>
      <c r="OCD815" s="47"/>
      <c r="OCE815" s="47"/>
      <c r="OCF815" s="47"/>
      <c r="OCG815" s="47"/>
      <c r="OCH815" s="47"/>
      <c r="OCI815" s="47"/>
      <c r="OCJ815" s="47"/>
      <c r="OCK815" s="47"/>
      <c r="OCL815" s="47"/>
      <c r="OCM815" s="47"/>
      <c r="OCN815" s="47"/>
      <c r="OCO815" s="47"/>
      <c r="OCP815" s="47"/>
      <c r="OCQ815" s="47"/>
      <c r="OCR815" s="47"/>
      <c r="OCS815" s="47"/>
      <c r="OCT815" s="47"/>
      <c r="OCU815" s="47"/>
      <c r="OCV815" s="47"/>
      <c r="OCW815" s="47"/>
      <c r="OCX815" s="47"/>
      <c r="OCY815" s="47"/>
      <c r="OCZ815" s="47"/>
      <c r="ODA815" s="47"/>
      <c r="ODB815" s="47"/>
      <c r="ODC815" s="47"/>
      <c r="ODD815" s="47"/>
      <c r="ODE815" s="47"/>
      <c r="ODF815" s="47"/>
      <c r="ODG815" s="47"/>
      <c r="ODH815" s="47"/>
      <c r="ODI815" s="47"/>
      <c r="ODJ815" s="47"/>
      <c r="ODK815" s="47"/>
      <c r="ODL815" s="47"/>
      <c r="ODM815" s="47"/>
      <c r="ODN815" s="47"/>
      <c r="ODO815" s="47"/>
      <c r="ODP815" s="47"/>
      <c r="ODQ815" s="47"/>
      <c r="ODR815" s="47"/>
      <c r="ODS815" s="47"/>
      <c r="ODT815" s="47"/>
      <c r="ODU815" s="47"/>
      <c r="ODV815" s="47"/>
      <c r="ODW815" s="47"/>
      <c r="ODX815" s="47"/>
      <c r="ODY815" s="47"/>
      <c r="ODZ815" s="47"/>
      <c r="OEA815" s="47"/>
      <c r="OEB815" s="47"/>
      <c r="OEC815" s="47"/>
      <c r="OED815" s="47"/>
      <c r="OEE815" s="47"/>
      <c r="OEF815" s="47"/>
      <c r="OEG815" s="47"/>
      <c r="OEH815" s="47"/>
      <c r="OEI815" s="47"/>
      <c r="OEJ815" s="47"/>
      <c r="OEK815" s="47"/>
      <c r="OEL815" s="47"/>
      <c r="OEM815" s="47"/>
      <c r="OEN815" s="47"/>
      <c r="OEO815" s="47"/>
      <c r="OEP815" s="47"/>
      <c r="OEQ815" s="47"/>
      <c r="OER815" s="47"/>
      <c r="OES815" s="47"/>
      <c r="OET815" s="47"/>
      <c r="OEU815" s="47"/>
      <c r="OEV815" s="47"/>
      <c r="OEW815" s="47"/>
      <c r="OEX815" s="47"/>
      <c r="OEY815" s="47"/>
      <c r="OEZ815" s="47"/>
      <c r="OFA815" s="47"/>
      <c r="OFB815" s="47"/>
      <c r="OFC815" s="47"/>
      <c r="OFD815" s="47"/>
      <c r="OFE815" s="47"/>
      <c r="OFF815" s="47"/>
      <c r="OFG815" s="47"/>
      <c r="OFH815" s="47"/>
      <c r="OFI815" s="47"/>
      <c r="OFJ815" s="47"/>
      <c r="OFK815" s="47"/>
      <c r="OFL815" s="47"/>
      <c r="OFM815" s="47"/>
      <c r="OFN815" s="47"/>
      <c r="OFO815" s="47"/>
      <c r="OFP815" s="47"/>
      <c r="OFQ815" s="47"/>
      <c r="OFR815" s="47"/>
      <c r="OFS815" s="47"/>
      <c r="OFT815" s="47"/>
      <c r="OFU815" s="47"/>
      <c r="OFV815" s="47"/>
      <c r="OFW815" s="47"/>
      <c r="OFX815" s="47"/>
      <c r="OFY815" s="47"/>
      <c r="OFZ815" s="47"/>
      <c r="OGA815" s="47"/>
      <c r="OGB815" s="47"/>
      <c r="OGC815" s="47"/>
      <c r="OGD815" s="47"/>
      <c r="OGE815" s="47"/>
      <c r="OGF815" s="47"/>
      <c r="OGG815" s="47"/>
      <c r="OGH815" s="47"/>
      <c r="OGI815" s="47"/>
      <c r="OGJ815" s="47"/>
      <c r="OGK815" s="47"/>
      <c r="OGL815" s="47"/>
      <c r="OGM815" s="47"/>
      <c r="OGN815" s="47"/>
      <c r="OGO815" s="47"/>
      <c r="OGP815" s="47"/>
      <c r="OGQ815" s="47"/>
      <c r="OGR815" s="47"/>
      <c r="OGS815" s="47"/>
      <c r="OGT815" s="47"/>
      <c r="OGU815" s="47"/>
      <c r="OGV815" s="47"/>
      <c r="OGW815" s="47"/>
      <c r="OGX815" s="47"/>
      <c r="OGY815" s="47"/>
      <c r="OGZ815" s="47"/>
      <c r="OHA815" s="47"/>
      <c r="OHB815" s="47"/>
      <c r="OHC815" s="47"/>
      <c r="OHD815" s="47"/>
      <c r="OHE815" s="47"/>
      <c r="OHF815" s="47"/>
      <c r="OHG815" s="47"/>
      <c r="OHH815" s="47"/>
      <c r="OHI815" s="47"/>
      <c r="OHJ815" s="47"/>
      <c r="OHK815" s="47"/>
      <c r="OHL815" s="47"/>
      <c r="OHM815" s="47"/>
      <c r="OHN815" s="47"/>
      <c r="OHO815" s="47"/>
      <c r="OHP815" s="47"/>
      <c r="OHQ815" s="47"/>
      <c r="OHR815" s="47"/>
      <c r="OHS815" s="47"/>
      <c r="OHT815" s="47"/>
      <c r="OHU815" s="47"/>
      <c r="OHV815" s="47"/>
      <c r="OHW815" s="47"/>
      <c r="OHX815" s="47"/>
      <c r="OHY815" s="47"/>
      <c r="OHZ815" s="47"/>
      <c r="OIA815" s="47"/>
      <c r="OIB815" s="47"/>
      <c r="OIC815" s="47"/>
      <c r="OID815" s="47"/>
      <c r="OIE815" s="47"/>
      <c r="OIF815" s="47"/>
      <c r="OIG815" s="47"/>
      <c r="OIH815" s="47"/>
      <c r="OII815" s="47"/>
      <c r="OIJ815" s="47"/>
      <c r="OIK815" s="47"/>
      <c r="OIL815" s="47"/>
      <c r="OIM815" s="47"/>
      <c r="OIN815" s="47"/>
      <c r="OIO815" s="47"/>
      <c r="OIP815" s="47"/>
      <c r="OIQ815" s="47"/>
      <c r="OIR815" s="47"/>
      <c r="OIS815" s="47"/>
      <c r="OIT815" s="47"/>
      <c r="OIU815" s="47"/>
      <c r="OIV815" s="47"/>
      <c r="OIW815" s="47"/>
      <c r="OIX815" s="47"/>
      <c r="OIY815" s="47"/>
      <c r="OIZ815" s="47"/>
      <c r="OJA815" s="47"/>
      <c r="OJB815" s="47"/>
      <c r="OJC815" s="47"/>
      <c r="OJD815" s="47"/>
      <c r="OJE815" s="47"/>
      <c r="OJF815" s="47"/>
      <c r="OJG815" s="47"/>
      <c r="OJH815" s="47"/>
      <c r="OJI815" s="47"/>
      <c r="OJJ815" s="47"/>
      <c r="OJK815" s="47"/>
      <c r="OJL815" s="47"/>
      <c r="OJM815" s="47"/>
      <c r="OJN815" s="47"/>
      <c r="OJO815" s="47"/>
      <c r="OJP815" s="47"/>
      <c r="OJQ815" s="47"/>
      <c r="OJR815" s="47"/>
      <c r="OJS815" s="47"/>
      <c r="OJT815" s="47"/>
      <c r="OJU815" s="47"/>
      <c r="OJV815" s="47"/>
      <c r="OJW815" s="47"/>
      <c r="OJX815" s="47"/>
      <c r="OJY815" s="47"/>
      <c r="OJZ815" s="47"/>
      <c r="OKA815" s="47"/>
      <c r="OKB815" s="47"/>
      <c r="OKC815" s="47"/>
      <c r="OKD815" s="47"/>
      <c r="OKE815" s="47"/>
      <c r="OKF815" s="47"/>
      <c r="OKG815" s="47"/>
      <c r="OKH815" s="47"/>
      <c r="OKI815" s="47"/>
      <c r="OKJ815" s="47"/>
      <c r="OKK815" s="47"/>
      <c r="OKL815" s="47"/>
      <c r="OKM815" s="47"/>
      <c r="OKN815" s="47"/>
      <c r="OKO815" s="47"/>
      <c r="OKP815" s="47"/>
      <c r="OKQ815" s="47"/>
      <c r="OKR815" s="47"/>
      <c r="OKS815" s="47"/>
      <c r="OKT815" s="47"/>
      <c r="OKU815" s="47"/>
      <c r="OKV815" s="47"/>
      <c r="OKW815" s="47"/>
      <c r="OKX815" s="47"/>
      <c r="OKY815" s="47"/>
      <c r="OKZ815" s="47"/>
      <c r="OLA815" s="47"/>
      <c r="OLB815" s="47"/>
      <c r="OLC815" s="47"/>
      <c r="OLD815" s="47"/>
      <c r="OLE815" s="47"/>
      <c r="OLF815" s="47"/>
      <c r="OLG815" s="47"/>
      <c r="OLH815" s="47"/>
      <c r="OLI815" s="47"/>
      <c r="OLJ815" s="47"/>
      <c r="OLK815" s="47"/>
      <c r="OLL815" s="47"/>
      <c r="OLM815" s="47"/>
      <c r="OLN815" s="47"/>
      <c r="OLO815" s="47"/>
      <c r="OLP815" s="47"/>
      <c r="OLQ815" s="47"/>
      <c r="OLR815" s="47"/>
      <c r="OLS815" s="47"/>
      <c r="OLT815" s="47"/>
      <c r="OLU815" s="47"/>
      <c r="OLV815" s="47"/>
      <c r="OLW815" s="47"/>
      <c r="OLX815" s="47"/>
      <c r="OLY815" s="47"/>
      <c r="OLZ815" s="47"/>
      <c r="OMA815" s="47"/>
      <c r="OMB815" s="47"/>
      <c r="OMC815" s="47"/>
      <c r="OMD815" s="47"/>
      <c r="OME815" s="47"/>
      <c r="OMF815" s="47"/>
      <c r="OMG815" s="47"/>
      <c r="OMH815" s="47"/>
      <c r="OMI815" s="47"/>
      <c r="OMJ815" s="47"/>
      <c r="OMK815" s="47"/>
      <c r="OML815" s="47"/>
      <c r="OMM815" s="47"/>
      <c r="OMN815" s="47"/>
      <c r="OMO815" s="47"/>
      <c r="OMP815" s="47"/>
      <c r="OMQ815" s="47"/>
      <c r="OMR815" s="47"/>
      <c r="OMS815" s="47"/>
      <c r="OMT815" s="47"/>
      <c r="OMU815" s="47"/>
      <c r="OMV815" s="47"/>
      <c r="OMW815" s="47"/>
      <c r="OMX815" s="47"/>
      <c r="OMY815" s="47"/>
      <c r="OMZ815" s="47"/>
      <c r="ONA815" s="47"/>
      <c r="ONB815" s="47"/>
      <c r="ONC815" s="47"/>
      <c r="OND815" s="47"/>
      <c r="ONE815" s="47"/>
      <c r="ONF815" s="47"/>
      <c r="ONG815" s="47"/>
      <c r="ONH815" s="47"/>
      <c r="ONI815" s="47"/>
      <c r="ONJ815" s="47"/>
      <c r="ONK815" s="47"/>
      <c r="ONL815" s="47"/>
      <c r="ONM815" s="47"/>
      <c r="ONN815" s="47"/>
      <c r="ONO815" s="47"/>
      <c r="ONP815" s="47"/>
      <c r="ONQ815" s="47"/>
      <c r="ONR815" s="47"/>
      <c r="ONS815" s="47"/>
      <c r="ONT815" s="47"/>
      <c r="ONU815" s="47"/>
      <c r="ONV815" s="47"/>
      <c r="ONW815" s="47"/>
      <c r="ONX815" s="47"/>
      <c r="ONY815" s="47"/>
      <c r="ONZ815" s="47"/>
      <c r="OOA815" s="47"/>
      <c r="OOB815" s="47"/>
      <c r="OOC815" s="47"/>
      <c r="OOD815" s="47"/>
      <c r="OOE815" s="47"/>
      <c r="OOF815" s="47"/>
      <c r="OOG815" s="47"/>
      <c r="OOH815" s="47"/>
      <c r="OOI815" s="47"/>
      <c r="OOJ815" s="47"/>
      <c r="OOK815" s="47"/>
      <c r="OOL815" s="47"/>
      <c r="OOM815" s="47"/>
      <c r="OON815" s="47"/>
      <c r="OOO815" s="47"/>
      <c r="OOP815" s="47"/>
      <c r="OOQ815" s="47"/>
      <c r="OOR815" s="47"/>
      <c r="OOS815" s="47"/>
      <c r="OOT815" s="47"/>
      <c r="OOU815" s="47"/>
      <c r="OOV815" s="47"/>
      <c r="OOW815" s="47"/>
      <c r="OOX815" s="47"/>
      <c r="OOY815" s="47"/>
      <c r="OOZ815" s="47"/>
      <c r="OPA815" s="47"/>
      <c r="OPB815" s="47"/>
      <c r="OPC815" s="47"/>
      <c r="OPD815" s="47"/>
      <c r="OPE815" s="47"/>
      <c r="OPF815" s="47"/>
      <c r="OPG815" s="47"/>
      <c r="OPH815" s="47"/>
      <c r="OPI815" s="47"/>
      <c r="OPJ815" s="47"/>
      <c r="OPK815" s="47"/>
      <c r="OPL815" s="47"/>
      <c r="OPM815" s="47"/>
      <c r="OPN815" s="47"/>
      <c r="OPO815" s="47"/>
      <c r="OPP815" s="47"/>
      <c r="OPQ815" s="47"/>
      <c r="OPR815" s="47"/>
      <c r="OPS815" s="47"/>
      <c r="OPT815" s="47"/>
      <c r="OPU815" s="47"/>
      <c r="OPV815" s="47"/>
      <c r="OPW815" s="47"/>
      <c r="OPX815" s="47"/>
      <c r="OPY815" s="47"/>
      <c r="OPZ815" s="47"/>
      <c r="OQA815" s="47"/>
      <c r="OQB815" s="47"/>
      <c r="OQC815" s="47"/>
      <c r="OQD815" s="47"/>
      <c r="OQE815" s="47"/>
      <c r="OQF815" s="47"/>
      <c r="OQG815" s="47"/>
      <c r="OQH815" s="47"/>
      <c r="OQI815" s="47"/>
      <c r="OQJ815" s="47"/>
      <c r="OQK815" s="47"/>
      <c r="OQL815" s="47"/>
      <c r="OQM815" s="47"/>
      <c r="OQN815" s="47"/>
      <c r="OQO815" s="47"/>
      <c r="OQP815" s="47"/>
      <c r="OQQ815" s="47"/>
      <c r="OQR815" s="47"/>
      <c r="OQS815" s="47"/>
      <c r="OQT815" s="47"/>
      <c r="OQU815" s="47"/>
      <c r="OQV815" s="47"/>
      <c r="OQW815" s="47"/>
      <c r="OQX815" s="47"/>
      <c r="OQY815" s="47"/>
      <c r="OQZ815" s="47"/>
      <c r="ORA815" s="47"/>
      <c r="ORB815" s="47"/>
      <c r="ORC815" s="47"/>
      <c r="ORD815" s="47"/>
      <c r="ORE815" s="47"/>
      <c r="ORF815" s="47"/>
      <c r="ORG815" s="47"/>
      <c r="ORH815" s="47"/>
      <c r="ORI815" s="47"/>
      <c r="ORJ815" s="47"/>
      <c r="ORK815" s="47"/>
      <c r="ORL815" s="47"/>
      <c r="ORM815" s="47"/>
      <c r="ORN815" s="47"/>
      <c r="ORO815" s="47"/>
      <c r="ORP815" s="47"/>
      <c r="ORQ815" s="47"/>
      <c r="ORR815" s="47"/>
      <c r="ORS815" s="47"/>
      <c r="ORT815" s="47"/>
      <c r="ORU815" s="47"/>
      <c r="ORV815" s="47"/>
      <c r="ORW815" s="47"/>
      <c r="ORX815" s="47"/>
      <c r="ORY815" s="47"/>
      <c r="ORZ815" s="47"/>
      <c r="OSA815" s="47"/>
      <c r="OSB815" s="47"/>
      <c r="OSC815" s="47"/>
      <c r="OSD815" s="47"/>
      <c r="OSE815" s="47"/>
      <c r="OSF815" s="47"/>
      <c r="OSG815" s="47"/>
      <c r="OSH815" s="47"/>
      <c r="OSI815" s="47"/>
      <c r="OSJ815" s="47"/>
      <c r="OSK815" s="47"/>
      <c r="OSL815" s="47"/>
      <c r="OSM815" s="47"/>
      <c r="OSN815" s="47"/>
      <c r="OSO815" s="47"/>
      <c r="OSP815" s="47"/>
      <c r="OSQ815" s="47"/>
      <c r="OSR815" s="47"/>
      <c r="OSS815" s="47"/>
      <c r="OST815" s="47"/>
      <c r="OSU815" s="47"/>
      <c r="OSV815" s="47"/>
      <c r="OSW815" s="47"/>
      <c r="OSX815" s="47"/>
      <c r="OSY815" s="47"/>
      <c r="OSZ815" s="47"/>
      <c r="OTA815" s="47"/>
      <c r="OTB815" s="47"/>
      <c r="OTC815" s="47"/>
      <c r="OTD815" s="47"/>
      <c r="OTE815" s="47"/>
      <c r="OTF815" s="47"/>
      <c r="OTG815" s="47"/>
      <c r="OTH815" s="47"/>
      <c r="OTI815" s="47"/>
      <c r="OTJ815" s="47"/>
      <c r="OTK815" s="47"/>
      <c r="OTL815" s="47"/>
      <c r="OTM815" s="47"/>
      <c r="OTN815" s="47"/>
      <c r="OTO815" s="47"/>
      <c r="OTP815" s="47"/>
      <c r="OTQ815" s="47"/>
      <c r="OTR815" s="47"/>
      <c r="OTS815" s="47"/>
      <c r="OTT815" s="47"/>
      <c r="OTU815" s="47"/>
      <c r="OTV815" s="47"/>
      <c r="OTW815" s="47"/>
      <c r="OTX815" s="47"/>
      <c r="OTY815" s="47"/>
      <c r="OTZ815" s="47"/>
      <c r="OUA815" s="47"/>
      <c r="OUB815" s="47"/>
      <c r="OUC815" s="47"/>
      <c r="OUD815" s="47"/>
      <c r="OUE815" s="47"/>
      <c r="OUF815" s="47"/>
      <c r="OUG815" s="47"/>
      <c r="OUH815" s="47"/>
      <c r="OUI815" s="47"/>
      <c r="OUJ815" s="47"/>
      <c r="OUK815" s="47"/>
      <c r="OUL815" s="47"/>
      <c r="OUM815" s="47"/>
      <c r="OUN815" s="47"/>
      <c r="OUO815" s="47"/>
      <c r="OUP815" s="47"/>
      <c r="OUQ815" s="47"/>
      <c r="OUR815" s="47"/>
      <c r="OUS815" s="47"/>
      <c r="OUT815" s="47"/>
      <c r="OUU815" s="47"/>
      <c r="OUV815" s="47"/>
      <c r="OUW815" s="47"/>
      <c r="OUX815" s="47"/>
      <c r="OUY815" s="47"/>
      <c r="OUZ815" s="47"/>
      <c r="OVA815" s="47"/>
      <c r="OVB815" s="47"/>
      <c r="OVC815" s="47"/>
      <c r="OVD815" s="47"/>
      <c r="OVE815" s="47"/>
      <c r="OVF815" s="47"/>
      <c r="OVG815" s="47"/>
      <c r="OVH815" s="47"/>
      <c r="OVI815" s="47"/>
      <c r="OVJ815" s="47"/>
      <c r="OVK815" s="47"/>
      <c r="OVL815" s="47"/>
      <c r="OVM815" s="47"/>
      <c r="OVN815" s="47"/>
      <c r="OVO815" s="47"/>
      <c r="OVP815" s="47"/>
      <c r="OVQ815" s="47"/>
      <c r="OVR815" s="47"/>
      <c r="OVS815" s="47"/>
      <c r="OVT815" s="47"/>
      <c r="OVU815" s="47"/>
      <c r="OVV815" s="47"/>
      <c r="OVW815" s="47"/>
      <c r="OVX815" s="47"/>
      <c r="OVY815" s="47"/>
      <c r="OVZ815" s="47"/>
      <c r="OWA815" s="47"/>
      <c r="OWB815" s="47"/>
      <c r="OWC815" s="47"/>
      <c r="OWD815" s="47"/>
      <c r="OWE815" s="47"/>
      <c r="OWF815" s="47"/>
      <c r="OWG815" s="47"/>
      <c r="OWH815" s="47"/>
      <c r="OWI815" s="47"/>
      <c r="OWJ815" s="47"/>
      <c r="OWK815" s="47"/>
      <c r="OWL815" s="47"/>
      <c r="OWM815" s="47"/>
      <c r="OWN815" s="47"/>
      <c r="OWO815" s="47"/>
      <c r="OWP815" s="47"/>
      <c r="OWQ815" s="47"/>
      <c r="OWR815" s="47"/>
      <c r="OWS815" s="47"/>
      <c r="OWT815" s="47"/>
      <c r="OWU815" s="47"/>
      <c r="OWV815" s="47"/>
      <c r="OWW815" s="47"/>
      <c r="OWX815" s="47"/>
      <c r="OWY815" s="47"/>
      <c r="OWZ815" s="47"/>
      <c r="OXA815" s="47"/>
      <c r="OXB815" s="47"/>
      <c r="OXC815" s="47"/>
      <c r="OXD815" s="47"/>
      <c r="OXE815" s="47"/>
      <c r="OXF815" s="47"/>
      <c r="OXG815" s="47"/>
      <c r="OXH815" s="47"/>
      <c r="OXI815" s="47"/>
      <c r="OXJ815" s="47"/>
      <c r="OXK815" s="47"/>
      <c r="OXL815" s="47"/>
      <c r="OXM815" s="47"/>
      <c r="OXN815" s="47"/>
      <c r="OXO815" s="47"/>
      <c r="OXP815" s="47"/>
      <c r="OXQ815" s="47"/>
      <c r="OXR815" s="47"/>
      <c r="OXS815" s="47"/>
      <c r="OXT815" s="47"/>
      <c r="OXU815" s="47"/>
      <c r="OXV815" s="47"/>
      <c r="OXW815" s="47"/>
      <c r="OXX815" s="47"/>
      <c r="OXY815" s="47"/>
      <c r="OXZ815" s="47"/>
      <c r="OYA815" s="47"/>
      <c r="OYB815" s="47"/>
      <c r="OYC815" s="47"/>
      <c r="OYD815" s="47"/>
      <c r="OYE815" s="47"/>
      <c r="OYF815" s="47"/>
      <c r="OYG815" s="47"/>
      <c r="OYH815" s="47"/>
      <c r="OYI815" s="47"/>
      <c r="OYJ815" s="47"/>
      <c r="OYK815" s="47"/>
      <c r="OYL815" s="47"/>
      <c r="OYM815" s="47"/>
      <c r="OYN815" s="47"/>
      <c r="OYO815" s="47"/>
      <c r="OYP815" s="47"/>
      <c r="OYQ815" s="47"/>
      <c r="OYR815" s="47"/>
      <c r="OYS815" s="47"/>
      <c r="OYT815" s="47"/>
      <c r="OYU815" s="47"/>
      <c r="OYV815" s="47"/>
      <c r="OYW815" s="47"/>
      <c r="OYX815" s="47"/>
      <c r="OYY815" s="47"/>
      <c r="OYZ815" s="47"/>
      <c r="OZA815" s="47"/>
      <c r="OZB815" s="47"/>
      <c r="OZC815" s="47"/>
      <c r="OZD815" s="47"/>
      <c r="OZE815" s="47"/>
      <c r="OZF815" s="47"/>
      <c r="OZG815" s="47"/>
      <c r="OZH815" s="47"/>
      <c r="OZI815" s="47"/>
      <c r="OZJ815" s="47"/>
      <c r="OZK815" s="47"/>
      <c r="OZL815" s="47"/>
      <c r="OZM815" s="47"/>
      <c r="OZN815" s="47"/>
      <c r="OZO815" s="47"/>
      <c r="OZP815" s="47"/>
      <c r="OZQ815" s="47"/>
      <c r="OZR815" s="47"/>
      <c r="OZS815" s="47"/>
      <c r="OZT815" s="47"/>
      <c r="OZU815" s="47"/>
      <c r="OZV815" s="47"/>
      <c r="OZW815" s="47"/>
      <c r="OZX815" s="47"/>
      <c r="OZY815" s="47"/>
      <c r="OZZ815" s="47"/>
      <c r="PAA815" s="47"/>
      <c r="PAB815" s="47"/>
      <c r="PAC815" s="47"/>
      <c r="PAD815" s="47"/>
      <c r="PAE815" s="47"/>
      <c r="PAF815" s="47"/>
      <c r="PAG815" s="47"/>
      <c r="PAH815" s="47"/>
      <c r="PAI815" s="47"/>
      <c r="PAJ815" s="47"/>
      <c r="PAK815" s="47"/>
      <c r="PAL815" s="47"/>
      <c r="PAM815" s="47"/>
      <c r="PAN815" s="47"/>
      <c r="PAO815" s="47"/>
      <c r="PAP815" s="47"/>
      <c r="PAQ815" s="47"/>
      <c r="PAR815" s="47"/>
      <c r="PAS815" s="47"/>
      <c r="PAT815" s="47"/>
      <c r="PAU815" s="47"/>
      <c r="PAV815" s="47"/>
      <c r="PAW815" s="47"/>
      <c r="PAX815" s="47"/>
      <c r="PAY815" s="47"/>
      <c r="PAZ815" s="47"/>
      <c r="PBA815" s="47"/>
      <c r="PBB815" s="47"/>
      <c r="PBC815" s="47"/>
      <c r="PBD815" s="47"/>
      <c r="PBE815" s="47"/>
      <c r="PBF815" s="47"/>
      <c r="PBG815" s="47"/>
      <c r="PBH815" s="47"/>
      <c r="PBI815" s="47"/>
      <c r="PBJ815" s="47"/>
      <c r="PBK815" s="47"/>
      <c r="PBL815" s="47"/>
      <c r="PBM815" s="47"/>
      <c r="PBN815" s="47"/>
      <c r="PBO815" s="47"/>
      <c r="PBP815" s="47"/>
      <c r="PBQ815" s="47"/>
      <c r="PBR815" s="47"/>
      <c r="PBS815" s="47"/>
      <c r="PBT815" s="47"/>
      <c r="PBU815" s="47"/>
      <c r="PBV815" s="47"/>
      <c r="PBW815" s="47"/>
      <c r="PBX815" s="47"/>
      <c r="PBY815" s="47"/>
      <c r="PBZ815" s="47"/>
      <c r="PCA815" s="47"/>
      <c r="PCB815" s="47"/>
      <c r="PCC815" s="47"/>
      <c r="PCD815" s="47"/>
      <c r="PCE815" s="47"/>
      <c r="PCF815" s="47"/>
      <c r="PCG815" s="47"/>
      <c r="PCH815" s="47"/>
      <c r="PCI815" s="47"/>
      <c r="PCJ815" s="47"/>
      <c r="PCK815" s="47"/>
      <c r="PCL815" s="47"/>
      <c r="PCM815" s="47"/>
      <c r="PCN815" s="47"/>
      <c r="PCO815" s="47"/>
      <c r="PCP815" s="47"/>
      <c r="PCQ815" s="47"/>
      <c r="PCR815" s="47"/>
      <c r="PCS815" s="47"/>
      <c r="PCT815" s="47"/>
      <c r="PCU815" s="47"/>
      <c r="PCV815" s="47"/>
      <c r="PCW815" s="47"/>
      <c r="PCX815" s="47"/>
      <c r="PCY815" s="47"/>
      <c r="PCZ815" s="47"/>
      <c r="PDA815" s="47"/>
      <c r="PDB815" s="47"/>
      <c r="PDC815" s="47"/>
      <c r="PDD815" s="47"/>
      <c r="PDE815" s="47"/>
      <c r="PDF815" s="47"/>
      <c r="PDG815" s="47"/>
      <c r="PDH815" s="47"/>
      <c r="PDI815" s="47"/>
      <c r="PDJ815" s="47"/>
      <c r="PDK815" s="47"/>
      <c r="PDL815" s="47"/>
      <c r="PDM815" s="47"/>
      <c r="PDN815" s="47"/>
      <c r="PDO815" s="47"/>
      <c r="PDP815" s="47"/>
      <c r="PDQ815" s="47"/>
      <c r="PDR815" s="47"/>
      <c r="PDS815" s="47"/>
      <c r="PDT815" s="47"/>
      <c r="PDU815" s="47"/>
      <c r="PDV815" s="47"/>
      <c r="PDW815" s="47"/>
      <c r="PDX815" s="47"/>
      <c r="PDY815" s="47"/>
      <c r="PDZ815" s="47"/>
      <c r="PEA815" s="47"/>
      <c r="PEB815" s="47"/>
      <c r="PEC815" s="47"/>
      <c r="PED815" s="47"/>
      <c r="PEE815" s="47"/>
      <c r="PEF815" s="47"/>
      <c r="PEG815" s="47"/>
      <c r="PEH815" s="47"/>
      <c r="PEI815" s="47"/>
      <c r="PEJ815" s="47"/>
      <c r="PEK815" s="47"/>
      <c r="PEL815" s="47"/>
      <c r="PEM815" s="47"/>
      <c r="PEN815" s="47"/>
      <c r="PEO815" s="47"/>
      <c r="PEP815" s="47"/>
      <c r="PEQ815" s="47"/>
      <c r="PER815" s="47"/>
      <c r="PES815" s="47"/>
      <c r="PET815" s="47"/>
      <c r="PEU815" s="47"/>
      <c r="PEV815" s="47"/>
      <c r="PEW815" s="47"/>
      <c r="PEX815" s="47"/>
      <c r="PEY815" s="47"/>
      <c r="PEZ815" s="47"/>
      <c r="PFA815" s="47"/>
      <c r="PFB815" s="47"/>
      <c r="PFC815" s="47"/>
      <c r="PFD815" s="47"/>
      <c r="PFE815" s="47"/>
      <c r="PFF815" s="47"/>
      <c r="PFG815" s="47"/>
      <c r="PFH815" s="47"/>
      <c r="PFI815" s="47"/>
      <c r="PFJ815" s="47"/>
      <c r="PFK815" s="47"/>
      <c r="PFL815" s="47"/>
      <c r="PFM815" s="47"/>
      <c r="PFN815" s="47"/>
      <c r="PFO815" s="47"/>
      <c r="PFP815" s="47"/>
      <c r="PFQ815" s="47"/>
      <c r="PFR815" s="47"/>
      <c r="PFS815" s="47"/>
      <c r="PFT815" s="47"/>
      <c r="PFU815" s="47"/>
      <c r="PFV815" s="47"/>
      <c r="PFW815" s="47"/>
      <c r="PFX815" s="47"/>
      <c r="PFY815" s="47"/>
      <c r="PFZ815" s="47"/>
      <c r="PGA815" s="47"/>
      <c r="PGB815" s="47"/>
      <c r="PGC815" s="47"/>
      <c r="PGD815" s="47"/>
      <c r="PGE815" s="47"/>
      <c r="PGF815" s="47"/>
      <c r="PGG815" s="47"/>
      <c r="PGH815" s="47"/>
      <c r="PGI815" s="47"/>
      <c r="PGJ815" s="47"/>
      <c r="PGK815" s="47"/>
      <c r="PGL815" s="47"/>
      <c r="PGM815" s="47"/>
      <c r="PGN815" s="47"/>
      <c r="PGO815" s="47"/>
      <c r="PGP815" s="47"/>
      <c r="PGQ815" s="47"/>
      <c r="PGR815" s="47"/>
      <c r="PGS815" s="47"/>
      <c r="PGT815" s="47"/>
      <c r="PGU815" s="47"/>
      <c r="PGV815" s="47"/>
      <c r="PGW815" s="47"/>
      <c r="PGX815" s="47"/>
      <c r="PGY815" s="47"/>
      <c r="PGZ815" s="47"/>
      <c r="PHA815" s="47"/>
      <c r="PHB815" s="47"/>
      <c r="PHC815" s="47"/>
      <c r="PHD815" s="47"/>
      <c r="PHE815" s="47"/>
      <c r="PHF815" s="47"/>
      <c r="PHG815" s="47"/>
      <c r="PHH815" s="47"/>
      <c r="PHI815" s="47"/>
      <c r="PHJ815" s="47"/>
      <c r="PHK815" s="47"/>
      <c r="PHL815" s="47"/>
      <c r="PHM815" s="47"/>
      <c r="PHN815" s="47"/>
      <c r="PHO815" s="47"/>
      <c r="PHP815" s="47"/>
      <c r="PHQ815" s="47"/>
      <c r="PHR815" s="47"/>
      <c r="PHS815" s="47"/>
      <c r="PHT815" s="47"/>
      <c r="PHU815" s="47"/>
      <c r="PHV815" s="47"/>
      <c r="PHW815" s="47"/>
      <c r="PHX815" s="47"/>
      <c r="PHY815" s="47"/>
      <c r="PHZ815" s="47"/>
      <c r="PIA815" s="47"/>
      <c r="PIB815" s="47"/>
      <c r="PIC815" s="47"/>
      <c r="PID815" s="47"/>
      <c r="PIE815" s="47"/>
      <c r="PIF815" s="47"/>
      <c r="PIG815" s="47"/>
      <c r="PIH815" s="47"/>
      <c r="PII815" s="47"/>
      <c r="PIJ815" s="47"/>
      <c r="PIK815" s="47"/>
      <c r="PIL815" s="47"/>
      <c r="PIM815" s="47"/>
      <c r="PIN815" s="47"/>
      <c r="PIO815" s="47"/>
      <c r="PIP815" s="47"/>
      <c r="PIQ815" s="47"/>
      <c r="PIR815" s="47"/>
      <c r="PIS815" s="47"/>
      <c r="PIT815" s="47"/>
      <c r="PIU815" s="47"/>
      <c r="PIV815" s="47"/>
      <c r="PIW815" s="47"/>
      <c r="PIX815" s="47"/>
      <c r="PIY815" s="47"/>
      <c r="PIZ815" s="47"/>
      <c r="PJA815" s="47"/>
      <c r="PJB815" s="47"/>
      <c r="PJC815" s="47"/>
      <c r="PJD815" s="47"/>
      <c r="PJE815" s="47"/>
      <c r="PJF815" s="47"/>
      <c r="PJG815" s="47"/>
      <c r="PJH815" s="47"/>
      <c r="PJI815" s="47"/>
      <c r="PJJ815" s="47"/>
      <c r="PJK815" s="47"/>
      <c r="PJL815" s="47"/>
      <c r="PJM815" s="47"/>
      <c r="PJN815" s="47"/>
      <c r="PJO815" s="47"/>
      <c r="PJP815" s="47"/>
      <c r="PJQ815" s="47"/>
      <c r="PJR815" s="47"/>
      <c r="PJS815" s="47"/>
      <c r="PJT815" s="47"/>
      <c r="PJU815" s="47"/>
      <c r="PJV815" s="47"/>
      <c r="PJW815" s="47"/>
      <c r="PJX815" s="47"/>
      <c r="PJY815" s="47"/>
      <c r="PJZ815" s="47"/>
      <c r="PKA815" s="47"/>
      <c r="PKB815" s="47"/>
      <c r="PKC815" s="47"/>
      <c r="PKD815" s="47"/>
      <c r="PKE815" s="47"/>
      <c r="PKF815" s="47"/>
      <c r="PKG815" s="47"/>
      <c r="PKH815" s="47"/>
      <c r="PKI815" s="47"/>
      <c r="PKJ815" s="47"/>
      <c r="PKK815" s="47"/>
      <c r="PKL815" s="47"/>
      <c r="PKM815" s="47"/>
      <c r="PKN815" s="47"/>
      <c r="PKO815" s="47"/>
      <c r="PKP815" s="47"/>
      <c r="PKQ815" s="47"/>
      <c r="PKR815" s="47"/>
      <c r="PKS815" s="47"/>
      <c r="PKT815" s="47"/>
      <c r="PKU815" s="47"/>
      <c r="PKV815" s="47"/>
      <c r="PKW815" s="47"/>
      <c r="PKX815" s="47"/>
      <c r="PKY815" s="47"/>
      <c r="PKZ815" s="47"/>
      <c r="PLA815" s="47"/>
      <c r="PLB815" s="47"/>
      <c r="PLC815" s="47"/>
      <c r="PLD815" s="47"/>
      <c r="PLE815" s="47"/>
      <c r="PLF815" s="47"/>
      <c r="PLG815" s="47"/>
      <c r="PLH815" s="47"/>
      <c r="PLI815" s="47"/>
      <c r="PLJ815" s="47"/>
      <c r="PLK815" s="47"/>
      <c r="PLL815" s="47"/>
      <c r="PLM815" s="47"/>
      <c r="PLN815" s="47"/>
      <c r="PLO815" s="47"/>
      <c r="PLP815" s="47"/>
      <c r="PLQ815" s="47"/>
      <c r="PLR815" s="47"/>
      <c r="PLS815" s="47"/>
      <c r="PLT815" s="47"/>
      <c r="PLU815" s="47"/>
      <c r="PLV815" s="47"/>
      <c r="PLW815" s="47"/>
      <c r="PLX815" s="47"/>
      <c r="PLY815" s="47"/>
      <c r="PLZ815" s="47"/>
      <c r="PMA815" s="47"/>
      <c r="PMB815" s="47"/>
      <c r="PMC815" s="47"/>
      <c r="PMD815" s="47"/>
      <c r="PME815" s="47"/>
      <c r="PMF815" s="47"/>
      <c r="PMG815" s="47"/>
      <c r="PMH815" s="47"/>
      <c r="PMI815" s="47"/>
      <c r="PMJ815" s="47"/>
      <c r="PMK815" s="47"/>
      <c r="PML815" s="47"/>
      <c r="PMM815" s="47"/>
      <c r="PMN815" s="47"/>
      <c r="PMO815" s="47"/>
      <c r="PMP815" s="47"/>
      <c r="PMQ815" s="47"/>
      <c r="PMR815" s="47"/>
      <c r="PMS815" s="47"/>
      <c r="PMT815" s="47"/>
      <c r="PMU815" s="47"/>
      <c r="PMV815" s="47"/>
      <c r="PMW815" s="47"/>
      <c r="PMX815" s="47"/>
      <c r="PMY815" s="47"/>
      <c r="PMZ815" s="47"/>
      <c r="PNA815" s="47"/>
      <c r="PNB815" s="47"/>
      <c r="PNC815" s="47"/>
      <c r="PND815" s="47"/>
      <c r="PNE815" s="47"/>
      <c r="PNF815" s="47"/>
      <c r="PNG815" s="47"/>
      <c r="PNH815" s="47"/>
      <c r="PNI815" s="47"/>
      <c r="PNJ815" s="47"/>
      <c r="PNK815" s="47"/>
      <c r="PNL815" s="47"/>
      <c r="PNM815" s="47"/>
      <c r="PNN815" s="47"/>
      <c r="PNO815" s="47"/>
      <c r="PNP815" s="47"/>
      <c r="PNQ815" s="47"/>
      <c r="PNR815" s="47"/>
      <c r="PNS815" s="47"/>
      <c r="PNT815" s="47"/>
      <c r="PNU815" s="47"/>
      <c r="PNV815" s="47"/>
      <c r="PNW815" s="47"/>
      <c r="PNX815" s="47"/>
      <c r="PNY815" s="47"/>
      <c r="PNZ815" s="47"/>
      <c r="POA815" s="47"/>
      <c r="POB815" s="47"/>
      <c r="POC815" s="47"/>
      <c r="POD815" s="47"/>
      <c r="POE815" s="47"/>
      <c r="POF815" s="47"/>
      <c r="POG815" s="47"/>
      <c r="POH815" s="47"/>
      <c r="POI815" s="47"/>
      <c r="POJ815" s="47"/>
      <c r="POK815" s="47"/>
      <c r="POL815" s="47"/>
      <c r="POM815" s="47"/>
      <c r="PON815" s="47"/>
      <c r="POO815" s="47"/>
      <c r="POP815" s="47"/>
      <c r="POQ815" s="47"/>
      <c r="POR815" s="47"/>
      <c r="POS815" s="47"/>
      <c r="POT815" s="47"/>
      <c r="POU815" s="47"/>
      <c r="POV815" s="47"/>
      <c r="POW815" s="47"/>
      <c r="POX815" s="47"/>
      <c r="POY815" s="47"/>
      <c r="POZ815" s="47"/>
      <c r="PPA815" s="47"/>
      <c r="PPB815" s="47"/>
      <c r="PPC815" s="47"/>
      <c r="PPD815" s="47"/>
      <c r="PPE815" s="47"/>
      <c r="PPF815" s="47"/>
      <c r="PPG815" s="47"/>
      <c r="PPH815" s="47"/>
      <c r="PPI815" s="47"/>
      <c r="PPJ815" s="47"/>
      <c r="PPK815" s="47"/>
      <c r="PPL815" s="47"/>
      <c r="PPM815" s="47"/>
      <c r="PPN815" s="47"/>
      <c r="PPO815" s="47"/>
      <c r="PPP815" s="47"/>
      <c r="PPQ815" s="47"/>
      <c r="PPR815" s="47"/>
      <c r="PPS815" s="47"/>
      <c r="PPT815" s="47"/>
      <c r="PPU815" s="47"/>
      <c r="PPV815" s="47"/>
      <c r="PPW815" s="47"/>
      <c r="PPX815" s="47"/>
      <c r="PPY815" s="47"/>
      <c r="PPZ815" s="47"/>
      <c r="PQA815" s="47"/>
      <c r="PQB815" s="47"/>
      <c r="PQC815" s="47"/>
      <c r="PQD815" s="47"/>
      <c r="PQE815" s="47"/>
      <c r="PQF815" s="47"/>
      <c r="PQG815" s="47"/>
      <c r="PQH815" s="47"/>
      <c r="PQI815" s="47"/>
      <c r="PQJ815" s="47"/>
      <c r="PQK815" s="47"/>
      <c r="PQL815" s="47"/>
      <c r="PQM815" s="47"/>
      <c r="PQN815" s="47"/>
      <c r="PQO815" s="47"/>
      <c r="PQP815" s="47"/>
      <c r="PQQ815" s="47"/>
      <c r="PQR815" s="47"/>
      <c r="PQS815" s="47"/>
      <c r="PQT815" s="47"/>
      <c r="PQU815" s="47"/>
      <c r="PQV815" s="47"/>
      <c r="PQW815" s="47"/>
      <c r="PQX815" s="47"/>
      <c r="PQY815" s="47"/>
      <c r="PQZ815" s="47"/>
      <c r="PRA815" s="47"/>
      <c r="PRB815" s="47"/>
      <c r="PRC815" s="47"/>
      <c r="PRD815" s="47"/>
      <c r="PRE815" s="47"/>
      <c r="PRF815" s="47"/>
      <c r="PRG815" s="47"/>
      <c r="PRH815" s="47"/>
      <c r="PRI815" s="47"/>
      <c r="PRJ815" s="47"/>
      <c r="PRK815" s="47"/>
      <c r="PRL815" s="47"/>
      <c r="PRM815" s="47"/>
      <c r="PRN815" s="47"/>
      <c r="PRO815" s="47"/>
      <c r="PRP815" s="47"/>
      <c r="PRQ815" s="47"/>
      <c r="PRR815" s="47"/>
      <c r="PRS815" s="47"/>
      <c r="PRT815" s="47"/>
      <c r="PRU815" s="47"/>
      <c r="PRV815" s="47"/>
      <c r="PRW815" s="47"/>
      <c r="PRX815" s="47"/>
      <c r="PRY815" s="47"/>
      <c r="PRZ815" s="47"/>
      <c r="PSA815" s="47"/>
      <c r="PSB815" s="47"/>
      <c r="PSC815" s="47"/>
      <c r="PSD815" s="47"/>
      <c r="PSE815" s="47"/>
      <c r="PSF815" s="47"/>
      <c r="PSG815" s="47"/>
      <c r="PSH815" s="47"/>
      <c r="PSI815" s="47"/>
      <c r="PSJ815" s="47"/>
      <c r="PSK815" s="47"/>
      <c r="PSL815" s="47"/>
      <c r="PSM815" s="47"/>
      <c r="PSN815" s="47"/>
      <c r="PSO815" s="47"/>
      <c r="PSP815" s="47"/>
      <c r="PSQ815" s="47"/>
      <c r="PSR815" s="47"/>
      <c r="PSS815" s="47"/>
      <c r="PST815" s="47"/>
      <c r="PSU815" s="47"/>
      <c r="PSV815" s="47"/>
      <c r="PSW815" s="47"/>
      <c r="PSX815" s="47"/>
      <c r="PSY815" s="47"/>
      <c r="PSZ815" s="47"/>
      <c r="PTA815" s="47"/>
      <c r="PTB815" s="47"/>
      <c r="PTC815" s="47"/>
      <c r="PTD815" s="47"/>
      <c r="PTE815" s="47"/>
      <c r="PTF815" s="47"/>
      <c r="PTG815" s="47"/>
      <c r="PTH815" s="47"/>
      <c r="PTI815" s="47"/>
      <c r="PTJ815" s="47"/>
      <c r="PTK815" s="47"/>
      <c r="PTL815" s="47"/>
      <c r="PTM815" s="47"/>
      <c r="PTN815" s="47"/>
      <c r="PTO815" s="47"/>
      <c r="PTP815" s="47"/>
      <c r="PTQ815" s="47"/>
      <c r="PTR815" s="47"/>
      <c r="PTS815" s="47"/>
      <c r="PTT815" s="47"/>
      <c r="PTU815" s="47"/>
      <c r="PTV815" s="47"/>
      <c r="PTW815" s="47"/>
      <c r="PTX815" s="47"/>
      <c r="PTY815" s="47"/>
      <c r="PTZ815" s="47"/>
      <c r="PUA815" s="47"/>
      <c r="PUB815" s="47"/>
      <c r="PUC815" s="47"/>
      <c r="PUD815" s="47"/>
      <c r="PUE815" s="47"/>
      <c r="PUF815" s="47"/>
      <c r="PUG815" s="47"/>
      <c r="PUH815" s="47"/>
      <c r="PUI815" s="47"/>
      <c r="PUJ815" s="47"/>
      <c r="PUK815" s="47"/>
      <c r="PUL815" s="47"/>
      <c r="PUM815" s="47"/>
      <c r="PUN815" s="47"/>
      <c r="PUO815" s="47"/>
      <c r="PUP815" s="47"/>
      <c r="PUQ815" s="47"/>
      <c r="PUR815" s="47"/>
      <c r="PUS815" s="47"/>
      <c r="PUT815" s="47"/>
      <c r="PUU815" s="47"/>
      <c r="PUV815" s="47"/>
      <c r="PUW815" s="47"/>
      <c r="PUX815" s="47"/>
      <c r="PUY815" s="47"/>
      <c r="PUZ815" s="47"/>
      <c r="PVA815" s="47"/>
      <c r="PVB815" s="47"/>
      <c r="PVC815" s="47"/>
      <c r="PVD815" s="47"/>
      <c r="PVE815" s="47"/>
      <c r="PVF815" s="47"/>
      <c r="PVG815" s="47"/>
      <c r="PVH815" s="47"/>
      <c r="PVI815" s="47"/>
      <c r="PVJ815" s="47"/>
      <c r="PVK815" s="47"/>
      <c r="PVL815" s="47"/>
      <c r="PVM815" s="47"/>
      <c r="PVN815" s="47"/>
      <c r="PVO815" s="47"/>
      <c r="PVP815" s="47"/>
      <c r="PVQ815" s="47"/>
      <c r="PVR815" s="47"/>
      <c r="PVS815" s="47"/>
      <c r="PVT815" s="47"/>
      <c r="PVU815" s="47"/>
      <c r="PVV815" s="47"/>
      <c r="PVW815" s="47"/>
      <c r="PVX815" s="47"/>
      <c r="PVY815" s="47"/>
      <c r="PVZ815" s="47"/>
      <c r="PWA815" s="47"/>
      <c r="PWB815" s="47"/>
      <c r="PWC815" s="47"/>
      <c r="PWD815" s="47"/>
      <c r="PWE815" s="47"/>
      <c r="PWF815" s="47"/>
      <c r="PWG815" s="47"/>
      <c r="PWH815" s="47"/>
      <c r="PWI815" s="47"/>
      <c r="PWJ815" s="47"/>
      <c r="PWK815" s="47"/>
      <c r="PWL815" s="47"/>
      <c r="PWM815" s="47"/>
      <c r="PWN815" s="47"/>
      <c r="PWO815" s="47"/>
      <c r="PWP815" s="47"/>
      <c r="PWQ815" s="47"/>
      <c r="PWR815" s="47"/>
      <c r="PWS815" s="47"/>
      <c r="PWT815" s="47"/>
      <c r="PWU815" s="47"/>
      <c r="PWV815" s="47"/>
      <c r="PWW815" s="47"/>
      <c r="PWX815" s="47"/>
      <c r="PWY815" s="47"/>
      <c r="PWZ815" s="47"/>
      <c r="PXA815" s="47"/>
      <c r="PXB815" s="47"/>
      <c r="PXC815" s="47"/>
      <c r="PXD815" s="47"/>
      <c r="PXE815" s="47"/>
      <c r="PXF815" s="47"/>
      <c r="PXG815" s="47"/>
      <c r="PXH815" s="47"/>
      <c r="PXI815" s="47"/>
      <c r="PXJ815" s="47"/>
      <c r="PXK815" s="47"/>
      <c r="PXL815" s="47"/>
      <c r="PXM815" s="47"/>
      <c r="PXN815" s="47"/>
      <c r="PXO815" s="47"/>
      <c r="PXP815" s="47"/>
      <c r="PXQ815" s="47"/>
      <c r="PXR815" s="47"/>
      <c r="PXS815" s="47"/>
      <c r="PXT815" s="47"/>
      <c r="PXU815" s="47"/>
      <c r="PXV815" s="47"/>
      <c r="PXW815" s="47"/>
      <c r="PXX815" s="47"/>
      <c r="PXY815" s="47"/>
      <c r="PXZ815" s="47"/>
      <c r="PYA815" s="47"/>
      <c r="PYB815" s="47"/>
      <c r="PYC815" s="47"/>
      <c r="PYD815" s="47"/>
      <c r="PYE815" s="47"/>
      <c r="PYF815" s="47"/>
      <c r="PYG815" s="47"/>
      <c r="PYH815" s="47"/>
      <c r="PYI815" s="47"/>
      <c r="PYJ815" s="47"/>
      <c r="PYK815" s="47"/>
      <c r="PYL815" s="47"/>
      <c r="PYM815" s="47"/>
      <c r="PYN815" s="47"/>
      <c r="PYO815" s="47"/>
      <c r="PYP815" s="47"/>
      <c r="PYQ815" s="47"/>
      <c r="PYR815" s="47"/>
      <c r="PYS815" s="47"/>
      <c r="PYT815" s="47"/>
      <c r="PYU815" s="47"/>
      <c r="PYV815" s="47"/>
      <c r="PYW815" s="47"/>
      <c r="PYX815" s="47"/>
      <c r="PYY815" s="47"/>
      <c r="PYZ815" s="47"/>
      <c r="PZA815" s="47"/>
      <c r="PZB815" s="47"/>
      <c r="PZC815" s="47"/>
      <c r="PZD815" s="47"/>
      <c r="PZE815" s="47"/>
      <c r="PZF815" s="47"/>
      <c r="PZG815" s="47"/>
      <c r="PZH815" s="47"/>
      <c r="PZI815" s="47"/>
      <c r="PZJ815" s="47"/>
      <c r="PZK815" s="47"/>
      <c r="PZL815" s="47"/>
      <c r="PZM815" s="47"/>
      <c r="PZN815" s="47"/>
      <c r="PZO815" s="47"/>
      <c r="PZP815" s="47"/>
      <c r="PZQ815" s="47"/>
      <c r="PZR815" s="47"/>
      <c r="PZS815" s="47"/>
      <c r="PZT815" s="47"/>
      <c r="PZU815" s="47"/>
      <c r="PZV815" s="47"/>
      <c r="PZW815" s="47"/>
      <c r="PZX815" s="47"/>
      <c r="PZY815" s="47"/>
      <c r="PZZ815" s="47"/>
      <c r="QAA815" s="47"/>
      <c r="QAB815" s="47"/>
      <c r="QAC815" s="47"/>
      <c r="QAD815" s="47"/>
      <c r="QAE815" s="47"/>
      <c r="QAF815" s="47"/>
      <c r="QAG815" s="47"/>
      <c r="QAH815" s="47"/>
      <c r="QAI815" s="47"/>
      <c r="QAJ815" s="47"/>
      <c r="QAK815" s="47"/>
      <c r="QAL815" s="47"/>
      <c r="QAM815" s="47"/>
      <c r="QAN815" s="47"/>
      <c r="QAO815" s="47"/>
      <c r="QAP815" s="47"/>
      <c r="QAQ815" s="47"/>
      <c r="QAR815" s="47"/>
      <c r="QAS815" s="47"/>
      <c r="QAT815" s="47"/>
      <c r="QAU815" s="47"/>
      <c r="QAV815" s="47"/>
      <c r="QAW815" s="47"/>
      <c r="QAX815" s="47"/>
      <c r="QAY815" s="47"/>
      <c r="QAZ815" s="47"/>
      <c r="QBA815" s="47"/>
      <c r="QBB815" s="47"/>
      <c r="QBC815" s="47"/>
      <c r="QBD815" s="47"/>
      <c r="QBE815" s="47"/>
      <c r="QBF815" s="47"/>
      <c r="QBG815" s="47"/>
      <c r="QBH815" s="47"/>
      <c r="QBI815" s="47"/>
      <c r="QBJ815" s="47"/>
      <c r="QBK815" s="47"/>
      <c r="QBL815" s="47"/>
      <c r="QBM815" s="47"/>
      <c r="QBN815" s="47"/>
      <c r="QBO815" s="47"/>
      <c r="QBP815" s="47"/>
      <c r="QBQ815" s="47"/>
      <c r="QBR815" s="47"/>
      <c r="QBS815" s="47"/>
      <c r="QBT815" s="47"/>
      <c r="QBU815" s="47"/>
      <c r="QBV815" s="47"/>
      <c r="QBW815" s="47"/>
      <c r="QBX815" s="47"/>
      <c r="QBY815" s="47"/>
      <c r="QBZ815" s="47"/>
      <c r="QCA815" s="47"/>
      <c r="QCB815" s="47"/>
      <c r="QCC815" s="47"/>
      <c r="QCD815" s="47"/>
      <c r="QCE815" s="47"/>
      <c r="QCF815" s="47"/>
      <c r="QCG815" s="47"/>
      <c r="QCH815" s="47"/>
      <c r="QCI815" s="47"/>
      <c r="QCJ815" s="47"/>
      <c r="QCK815" s="47"/>
      <c r="QCL815" s="47"/>
      <c r="QCM815" s="47"/>
      <c r="QCN815" s="47"/>
      <c r="QCO815" s="47"/>
      <c r="QCP815" s="47"/>
      <c r="QCQ815" s="47"/>
      <c r="QCR815" s="47"/>
      <c r="QCS815" s="47"/>
      <c r="QCT815" s="47"/>
      <c r="QCU815" s="47"/>
      <c r="QCV815" s="47"/>
      <c r="QCW815" s="47"/>
      <c r="QCX815" s="47"/>
      <c r="QCY815" s="47"/>
      <c r="QCZ815" s="47"/>
      <c r="QDA815" s="47"/>
      <c r="QDB815" s="47"/>
      <c r="QDC815" s="47"/>
      <c r="QDD815" s="47"/>
      <c r="QDE815" s="47"/>
      <c r="QDF815" s="47"/>
      <c r="QDG815" s="47"/>
      <c r="QDH815" s="47"/>
      <c r="QDI815" s="47"/>
      <c r="QDJ815" s="47"/>
      <c r="QDK815" s="47"/>
      <c r="QDL815" s="47"/>
      <c r="QDM815" s="47"/>
      <c r="QDN815" s="47"/>
      <c r="QDO815" s="47"/>
      <c r="QDP815" s="47"/>
      <c r="QDQ815" s="47"/>
      <c r="QDR815" s="47"/>
      <c r="QDS815" s="47"/>
      <c r="QDT815" s="47"/>
      <c r="QDU815" s="47"/>
      <c r="QDV815" s="47"/>
      <c r="QDW815" s="47"/>
      <c r="QDX815" s="47"/>
      <c r="QDY815" s="47"/>
      <c r="QDZ815" s="47"/>
      <c r="QEA815" s="47"/>
      <c r="QEB815" s="47"/>
      <c r="QEC815" s="47"/>
      <c r="QED815" s="47"/>
      <c r="QEE815" s="47"/>
      <c r="QEF815" s="47"/>
      <c r="QEG815" s="47"/>
      <c r="QEH815" s="47"/>
      <c r="QEI815" s="47"/>
      <c r="QEJ815" s="47"/>
      <c r="QEK815" s="47"/>
      <c r="QEL815" s="47"/>
      <c r="QEM815" s="47"/>
      <c r="QEN815" s="47"/>
      <c r="QEO815" s="47"/>
      <c r="QEP815" s="47"/>
      <c r="QEQ815" s="47"/>
      <c r="QER815" s="47"/>
      <c r="QES815" s="47"/>
      <c r="QET815" s="47"/>
      <c r="QEU815" s="47"/>
      <c r="QEV815" s="47"/>
      <c r="QEW815" s="47"/>
      <c r="QEX815" s="47"/>
      <c r="QEY815" s="47"/>
      <c r="QEZ815" s="47"/>
      <c r="QFA815" s="47"/>
      <c r="QFB815" s="47"/>
      <c r="QFC815" s="47"/>
      <c r="QFD815" s="47"/>
      <c r="QFE815" s="47"/>
      <c r="QFF815" s="47"/>
      <c r="QFG815" s="47"/>
      <c r="QFH815" s="47"/>
      <c r="QFI815" s="47"/>
      <c r="QFJ815" s="47"/>
      <c r="QFK815" s="47"/>
      <c r="QFL815" s="47"/>
      <c r="QFM815" s="47"/>
      <c r="QFN815" s="47"/>
      <c r="QFO815" s="47"/>
      <c r="QFP815" s="47"/>
      <c r="QFQ815" s="47"/>
      <c r="QFR815" s="47"/>
      <c r="QFS815" s="47"/>
      <c r="QFT815" s="47"/>
      <c r="QFU815" s="47"/>
      <c r="QFV815" s="47"/>
      <c r="QFW815" s="47"/>
      <c r="QFX815" s="47"/>
      <c r="QFY815" s="47"/>
      <c r="QFZ815" s="47"/>
      <c r="QGA815" s="47"/>
      <c r="QGB815" s="47"/>
      <c r="QGC815" s="47"/>
      <c r="QGD815" s="47"/>
      <c r="QGE815" s="47"/>
      <c r="QGF815" s="47"/>
      <c r="QGG815" s="47"/>
      <c r="QGH815" s="47"/>
      <c r="QGI815" s="47"/>
      <c r="QGJ815" s="47"/>
      <c r="QGK815" s="47"/>
      <c r="QGL815" s="47"/>
      <c r="QGM815" s="47"/>
      <c r="QGN815" s="47"/>
      <c r="QGO815" s="47"/>
      <c r="QGP815" s="47"/>
      <c r="QGQ815" s="47"/>
      <c r="QGR815" s="47"/>
      <c r="QGS815" s="47"/>
      <c r="QGT815" s="47"/>
      <c r="QGU815" s="47"/>
      <c r="QGV815" s="47"/>
      <c r="QGW815" s="47"/>
      <c r="QGX815" s="47"/>
      <c r="QGY815" s="47"/>
      <c r="QGZ815" s="47"/>
      <c r="QHA815" s="47"/>
      <c r="QHB815" s="47"/>
      <c r="QHC815" s="47"/>
      <c r="QHD815" s="47"/>
      <c r="QHE815" s="47"/>
      <c r="QHF815" s="47"/>
      <c r="QHG815" s="47"/>
      <c r="QHH815" s="47"/>
      <c r="QHI815" s="47"/>
      <c r="QHJ815" s="47"/>
      <c r="QHK815" s="47"/>
      <c r="QHL815" s="47"/>
      <c r="QHM815" s="47"/>
      <c r="QHN815" s="47"/>
      <c r="QHO815" s="47"/>
      <c r="QHP815" s="47"/>
      <c r="QHQ815" s="47"/>
      <c r="QHR815" s="47"/>
      <c r="QHS815" s="47"/>
      <c r="QHT815" s="47"/>
      <c r="QHU815" s="47"/>
      <c r="QHV815" s="47"/>
      <c r="QHW815" s="47"/>
      <c r="QHX815" s="47"/>
      <c r="QHY815" s="47"/>
      <c r="QHZ815" s="47"/>
      <c r="QIA815" s="47"/>
      <c r="QIB815" s="47"/>
      <c r="QIC815" s="47"/>
      <c r="QID815" s="47"/>
      <c r="QIE815" s="47"/>
      <c r="QIF815" s="47"/>
      <c r="QIG815" s="47"/>
      <c r="QIH815" s="47"/>
      <c r="QII815" s="47"/>
      <c r="QIJ815" s="47"/>
      <c r="QIK815" s="47"/>
      <c r="QIL815" s="47"/>
      <c r="QIM815" s="47"/>
      <c r="QIN815" s="47"/>
      <c r="QIO815" s="47"/>
      <c r="QIP815" s="47"/>
      <c r="QIQ815" s="47"/>
      <c r="QIR815" s="47"/>
      <c r="QIS815" s="47"/>
      <c r="QIT815" s="47"/>
      <c r="QIU815" s="47"/>
      <c r="QIV815" s="47"/>
      <c r="QIW815" s="47"/>
      <c r="QIX815" s="47"/>
      <c r="QIY815" s="47"/>
      <c r="QIZ815" s="47"/>
      <c r="QJA815" s="47"/>
      <c r="QJB815" s="47"/>
      <c r="QJC815" s="47"/>
      <c r="QJD815" s="47"/>
      <c r="QJE815" s="47"/>
      <c r="QJF815" s="47"/>
      <c r="QJG815" s="47"/>
      <c r="QJH815" s="47"/>
      <c r="QJI815" s="47"/>
      <c r="QJJ815" s="47"/>
      <c r="QJK815" s="47"/>
      <c r="QJL815" s="47"/>
      <c r="QJM815" s="47"/>
      <c r="QJN815" s="47"/>
      <c r="QJO815" s="47"/>
      <c r="QJP815" s="47"/>
      <c r="QJQ815" s="47"/>
      <c r="QJR815" s="47"/>
      <c r="QJS815" s="47"/>
      <c r="QJT815" s="47"/>
      <c r="QJU815" s="47"/>
      <c r="QJV815" s="47"/>
      <c r="QJW815" s="47"/>
      <c r="QJX815" s="47"/>
      <c r="QJY815" s="47"/>
      <c r="QJZ815" s="47"/>
      <c r="QKA815" s="47"/>
      <c r="QKB815" s="47"/>
      <c r="QKC815" s="47"/>
      <c r="QKD815" s="47"/>
      <c r="QKE815" s="47"/>
      <c r="QKF815" s="47"/>
      <c r="QKG815" s="47"/>
      <c r="QKH815" s="47"/>
      <c r="QKI815" s="47"/>
      <c r="QKJ815" s="47"/>
      <c r="QKK815" s="47"/>
      <c r="QKL815" s="47"/>
      <c r="QKM815" s="47"/>
      <c r="QKN815" s="47"/>
      <c r="QKO815" s="47"/>
      <c r="QKP815" s="47"/>
      <c r="QKQ815" s="47"/>
      <c r="QKR815" s="47"/>
      <c r="QKS815" s="47"/>
      <c r="QKT815" s="47"/>
      <c r="QKU815" s="47"/>
      <c r="QKV815" s="47"/>
      <c r="QKW815" s="47"/>
      <c r="QKX815" s="47"/>
      <c r="QKY815" s="47"/>
      <c r="QKZ815" s="47"/>
      <c r="QLA815" s="47"/>
      <c r="QLB815" s="47"/>
      <c r="QLC815" s="47"/>
      <c r="QLD815" s="47"/>
      <c r="QLE815" s="47"/>
      <c r="QLF815" s="47"/>
      <c r="QLG815" s="47"/>
      <c r="QLH815" s="47"/>
      <c r="QLI815" s="47"/>
      <c r="QLJ815" s="47"/>
      <c r="QLK815" s="47"/>
      <c r="QLL815" s="47"/>
      <c r="QLM815" s="47"/>
      <c r="QLN815" s="47"/>
      <c r="QLO815" s="47"/>
      <c r="QLP815" s="47"/>
      <c r="QLQ815" s="47"/>
      <c r="QLR815" s="47"/>
      <c r="QLS815" s="47"/>
      <c r="QLT815" s="47"/>
      <c r="QLU815" s="47"/>
      <c r="QLV815" s="47"/>
      <c r="QLW815" s="47"/>
      <c r="QLX815" s="47"/>
      <c r="QLY815" s="47"/>
      <c r="QLZ815" s="47"/>
      <c r="QMA815" s="47"/>
      <c r="QMB815" s="47"/>
      <c r="QMC815" s="47"/>
      <c r="QMD815" s="47"/>
      <c r="QME815" s="47"/>
      <c r="QMF815" s="47"/>
      <c r="QMG815" s="47"/>
      <c r="QMH815" s="47"/>
      <c r="QMI815" s="47"/>
      <c r="QMJ815" s="47"/>
      <c r="QMK815" s="47"/>
      <c r="QML815" s="47"/>
      <c r="QMM815" s="47"/>
      <c r="QMN815" s="47"/>
      <c r="QMO815" s="47"/>
      <c r="QMP815" s="47"/>
      <c r="QMQ815" s="47"/>
      <c r="QMR815" s="47"/>
      <c r="QMS815" s="47"/>
      <c r="QMT815" s="47"/>
      <c r="QMU815" s="47"/>
      <c r="QMV815" s="47"/>
      <c r="QMW815" s="47"/>
      <c r="QMX815" s="47"/>
      <c r="QMY815" s="47"/>
      <c r="QMZ815" s="47"/>
      <c r="QNA815" s="47"/>
      <c r="QNB815" s="47"/>
      <c r="QNC815" s="47"/>
      <c r="QND815" s="47"/>
      <c r="QNE815" s="47"/>
      <c r="QNF815" s="47"/>
      <c r="QNG815" s="47"/>
      <c r="QNH815" s="47"/>
      <c r="QNI815" s="47"/>
      <c r="QNJ815" s="47"/>
      <c r="QNK815" s="47"/>
      <c r="QNL815" s="47"/>
      <c r="QNM815" s="47"/>
      <c r="QNN815" s="47"/>
      <c r="QNO815" s="47"/>
      <c r="QNP815" s="47"/>
      <c r="QNQ815" s="47"/>
      <c r="QNR815" s="47"/>
      <c r="QNS815" s="47"/>
      <c r="QNT815" s="47"/>
      <c r="QNU815" s="47"/>
      <c r="QNV815" s="47"/>
      <c r="QNW815" s="47"/>
      <c r="QNX815" s="47"/>
      <c r="QNY815" s="47"/>
      <c r="QNZ815" s="47"/>
      <c r="QOA815" s="47"/>
      <c r="QOB815" s="47"/>
      <c r="QOC815" s="47"/>
      <c r="QOD815" s="47"/>
      <c r="QOE815" s="47"/>
      <c r="QOF815" s="47"/>
      <c r="QOG815" s="47"/>
      <c r="QOH815" s="47"/>
      <c r="QOI815" s="47"/>
      <c r="QOJ815" s="47"/>
      <c r="QOK815" s="47"/>
      <c r="QOL815" s="47"/>
      <c r="QOM815" s="47"/>
      <c r="QON815" s="47"/>
      <c r="QOO815" s="47"/>
      <c r="QOP815" s="47"/>
      <c r="QOQ815" s="47"/>
      <c r="QOR815" s="47"/>
      <c r="QOS815" s="47"/>
      <c r="QOT815" s="47"/>
      <c r="QOU815" s="47"/>
      <c r="QOV815" s="47"/>
      <c r="QOW815" s="47"/>
      <c r="QOX815" s="47"/>
      <c r="QOY815" s="47"/>
      <c r="QOZ815" s="47"/>
      <c r="QPA815" s="47"/>
      <c r="QPB815" s="47"/>
      <c r="QPC815" s="47"/>
      <c r="QPD815" s="47"/>
      <c r="QPE815" s="47"/>
      <c r="QPF815" s="47"/>
      <c r="QPG815" s="47"/>
      <c r="QPH815" s="47"/>
      <c r="QPI815" s="47"/>
      <c r="QPJ815" s="47"/>
      <c r="QPK815" s="47"/>
      <c r="QPL815" s="47"/>
      <c r="QPM815" s="47"/>
      <c r="QPN815" s="47"/>
      <c r="QPO815" s="47"/>
      <c r="QPP815" s="47"/>
      <c r="QPQ815" s="47"/>
      <c r="QPR815" s="47"/>
      <c r="QPS815" s="47"/>
      <c r="QPT815" s="47"/>
      <c r="QPU815" s="47"/>
      <c r="QPV815" s="47"/>
      <c r="QPW815" s="47"/>
      <c r="QPX815" s="47"/>
      <c r="QPY815" s="47"/>
      <c r="QPZ815" s="47"/>
      <c r="QQA815" s="47"/>
      <c r="QQB815" s="47"/>
      <c r="QQC815" s="47"/>
      <c r="QQD815" s="47"/>
      <c r="QQE815" s="47"/>
      <c r="QQF815" s="47"/>
      <c r="QQG815" s="47"/>
      <c r="QQH815" s="47"/>
      <c r="QQI815" s="47"/>
      <c r="QQJ815" s="47"/>
      <c r="QQK815" s="47"/>
      <c r="QQL815" s="47"/>
      <c r="QQM815" s="47"/>
      <c r="QQN815" s="47"/>
      <c r="QQO815" s="47"/>
      <c r="QQP815" s="47"/>
      <c r="QQQ815" s="47"/>
      <c r="QQR815" s="47"/>
      <c r="QQS815" s="47"/>
      <c r="QQT815" s="47"/>
      <c r="QQU815" s="47"/>
      <c r="QQV815" s="47"/>
      <c r="QQW815" s="47"/>
      <c r="QQX815" s="47"/>
      <c r="QQY815" s="47"/>
      <c r="QQZ815" s="47"/>
      <c r="QRA815" s="47"/>
      <c r="QRB815" s="47"/>
      <c r="QRC815" s="47"/>
      <c r="QRD815" s="47"/>
      <c r="QRE815" s="47"/>
      <c r="QRF815" s="47"/>
      <c r="QRG815" s="47"/>
      <c r="QRH815" s="47"/>
      <c r="QRI815" s="47"/>
      <c r="QRJ815" s="47"/>
      <c r="QRK815" s="47"/>
      <c r="QRL815" s="47"/>
      <c r="QRM815" s="47"/>
      <c r="QRN815" s="47"/>
      <c r="QRO815" s="47"/>
      <c r="QRP815" s="47"/>
      <c r="QRQ815" s="47"/>
      <c r="QRR815" s="47"/>
      <c r="QRS815" s="47"/>
      <c r="QRT815" s="47"/>
      <c r="QRU815" s="47"/>
      <c r="QRV815" s="47"/>
      <c r="QRW815" s="47"/>
      <c r="QRX815" s="47"/>
      <c r="QRY815" s="47"/>
      <c r="QRZ815" s="47"/>
      <c r="QSA815" s="47"/>
      <c r="QSB815" s="47"/>
      <c r="QSC815" s="47"/>
      <c r="QSD815" s="47"/>
      <c r="QSE815" s="47"/>
      <c r="QSF815" s="47"/>
      <c r="QSG815" s="47"/>
      <c r="QSH815" s="47"/>
      <c r="QSI815" s="47"/>
      <c r="QSJ815" s="47"/>
      <c r="QSK815" s="47"/>
      <c r="QSL815" s="47"/>
      <c r="QSM815" s="47"/>
      <c r="QSN815" s="47"/>
      <c r="QSO815" s="47"/>
      <c r="QSP815" s="47"/>
      <c r="QSQ815" s="47"/>
      <c r="QSR815" s="47"/>
      <c r="QSS815" s="47"/>
      <c r="QST815" s="47"/>
      <c r="QSU815" s="47"/>
      <c r="QSV815" s="47"/>
      <c r="QSW815" s="47"/>
      <c r="QSX815" s="47"/>
      <c r="QSY815" s="47"/>
      <c r="QSZ815" s="47"/>
      <c r="QTA815" s="47"/>
      <c r="QTB815" s="47"/>
      <c r="QTC815" s="47"/>
      <c r="QTD815" s="47"/>
      <c r="QTE815" s="47"/>
      <c r="QTF815" s="47"/>
      <c r="QTG815" s="47"/>
      <c r="QTH815" s="47"/>
      <c r="QTI815" s="47"/>
      <c r="QTJ815" s="47"/>
      <c r="QTK815" s="47"/>
      <c r="QTL815" s="47"/>
      <c r="QTM815" s="47"/>
      <c r="QTN815" s="47"/>
      <c r="QTO815" s="47"/>
      <c r="QTP815" s="47"/>
      <c r="QTQ815" s="47"/>
      <c r="QTR815" s="47"/>
      <c r="QTS815" s="47"/>
      <c r="QTT815" s="47"/>
      <c r="QTU815" s="47"/>
      <c r="QTV815" s="47"/>
      <c r="QTW815" s="47"/>
      <c r="QTX815" s="47"/>
      <c r="QTY815" s="47"/>
      <c r="QTZ815" s="47"/>
      <c r="QUA815" s="47"/>
      <c r="QUB815" s="47"/>
      <c r="QUC815" s="47"/>
      <c r="QUD815" s="47"/>
      <c r="QUE815" s="47"/>
      <c r="QUF815" s="47"/>
      <c r="QUG815" s="47"/>
      <c r="QUH815" s="47"/>
      <c r="QUI815" s="47"/>
      <c r="QUJ815" s="47"/>
      <c r="QUK815" s="47"/>
      <c r="QUL815" s="47"/>
      <c r="QUM815" s="47"/>
      <c r="QUN815" s="47"/>
      <c r="QUO815" s="47"/>
      <c r="QUP815" s="47"/>
      <c r="QUQ815" s="47"/>
      <c r="QUR815" s="47"/>
      <c r="QUS815" s="47"/>
      <c r="QUT815" s="47"/>
      <c r="QUU815" s="47"/>
      <c r="QUV815" s="47"/>
      <c r="QUW815" s="47"/>
      <c r="QUX815" s="47"/>
      <c r="QUY815" s="47"/>
      <c r="QUZ815" s="47"/>
      <c r="QVA815" s="47"/>
      <c r="QVB815" s="47"/>
      <c r="QVC815" s="47"/>
      <c r="QVD815" s="47"/>
      <c r="QVE815" s="47"/>
      <c r="QVF815" s="47"/>
      <c r="QVG815" s="47"/>
      <c r="QVH815" s="47"/>
      <c r="QVI815" s="47"/>
      <c r="QVJ815" s="47"/>
      <c r="QVK815" s="47"/>
      <c r="QVL815" s="47"/>
      <c r="QVM815" s="47"/>
      <c r="QVN815" s="47"/>
      <c r="QVO815" s="47"/>
      <c r="QVP815" s="47"/>
      <c r="QVQ815" s="47"/>
      <c r="QVR815" s="47"/>
      <c r="QVS815" s="47"/>
      <c r="QVT815" s="47"/>
      <c r="QVU815" s="47"/>
      <c r="QVV815" s="47"/>
      <c r="QVW815" s="47"/>
      <c r="QVX815" s="47"/>
      <c r="QVY815" s="47"/>
      <c r="QVZ815" s="47"/>
      <c r="QWA815" s="47"/>
      <c r="QWB815" s="47"/>
      <c r="QWC815" s="47"/>
      <c r="QWD815" s="47"/>
      <c r="QWE815" s="47"/>
      <c r="QWF815" s="47"/>
      <c r="QWG815" s="47"/>
      <c r="QWH815" s="47"/>
      <c r="QWI815" s="47"/>
      <c r="QWJ815" s="47"/>
      <c r="QWK815" s="47"/>
      <c r="QWL815" s="47"/>
      <c r="QWM815" s="47"/>
      <c r="QWN815" s="47"/>
      <c r="QWO815" s="47"/>
      <c r="QWP815" s="47"/>
      <c r="QWQ815" s="47"/>
      <c r="QWR815" s="47"/>
      <c r="QWS815" s="47"/>
      <c r="QWT815" s="47"/>
      <c r="QWU815" s="47"/>
      <c r="QWV815" s="47"/>
      <c r="QWW815" s="47"/>
      <c r="QWX815" s="47"/>
      <c r="QWY815" s="47"/>
      <c r="QWZ815" s="47"/>
      <c r="QXA815" s="47"/>
      <c r="QXB815" s="47"/>
      <c r="QXC815" s="47"/>
      <c r="QXD815" s="47"/>
      <c r="QXE815" s="47"/>
      <c r="QXF815" s="47"/>
      <c r="QXG815" s="47"/>
      <c r="QXH815" s="47"/>
      <c r="QXI815" s="47"/>
      <c r="QXJ815" s="47"/>
      <c r="QXK815" s="47"/>
      <c r="QXL815" s="47"/>
      <c r="QXM815" s="47"/>
      <c r="QXN815" s="47"/>
      <c r="QXO815" s="47"/>
      <c r="QXP815" s="47"/>
      <c r="QXQ815" s="47"/>
      <c r="QXR815" s="47"/>
      <c r="QXS815" s="47"/>
      <c r="QXT815" s="47"/>
      <c r="QXU815" s="47"/>
      <c r="QXV815" s="47"/>
      <c r="QXW815" s="47"/>
      <c r="QXX815" s="47"/>
      <c r="QXY815" s="47"/>
      <c r="QXZ815" s="47"/>
      <c r="QYA815" s="47"/>
      <c r="QYB815" s="47"/>
      <c r="QYC815" s="47"/>
      <c r="QYD815" s="47"/>
      <c r="QYE815" s="47"/>
      <c r="QYF815" s="47"/>
      <c r="QYG815" s="47"/>
      <c r="QYH815" s="47"/>
      <c r="QYI815" s="47"/>
      <c r="QYJ815" s="47"/>
      <c r="QYK815" s="47"/>
      <c r="QYL815" s="47"/>
      <c r="QYM815" s="47"/>
      <c r="QYN815" s="47"/>
      <c r="QYO815" s="47"/>
      <c r="QYP815" s="47"/>
      <c r="QYQ815" s="47"/>
      <c r="QYR815" s="47"/>
      <c r="QYS815" s="47"/>
      <c r="QYT815" s="47"/>
      <c r="QYU815" s="47"/>
      <c r="QYV815" s="47"/>
      <c r="QYW815" s="47"/>
      <c r="QYX815" s="47"/>
      <c r="QYY815" s="47"/>
      <c r="QYZ815" s="47"/>
      <c r="QZA815" s="47"/>
      <c r="QZB815" s="47"/>
      <c r="QZC815" s="47"/>
      <c r="QZD815" s="47"/>
      <c r="QZE815" s="47"/>
      <c r="QZF815" s="47"/>
      <c r="QZG815" s="47"/>
      <c r="QZH815" s="47"/>
      <c r="QZI815" s="47"/>
      <c r="QZJ815" s="47"/>
      <c r="QZK815" s="47"/>
      <c r="QZL815" s="47"/>
      <c r="QZM815" s="47"/>
      <c r="QZN815" s="47"/>
      <c r="QZO815" s="47"/>
      <c r="QZP815" s="47"/>
      <c r="QZQ815" s="47"/>
      <c r="QZR815" s="47"/>
      <c r="QZS815" s="47"/>
      <c r="QZT815" s="47"/>
      <c r="QZU815" s="47"/>
      <c r="QZV815" s="47"/>
      <c r="QZW815" s="47"/>
      <c r="QZX815" s="47"/>
      <c r="QZY815" s="47"/>
      <c r="QZZ815" s="47"/>
      <c r="RAA815" s="47"/>
      <c r="RAB815" s="47"/>
      <c r="RAC815" s="47"/>
      <c r="RAD815" s="47"/>
      <c r="RAE815" s="47"/>
      <c r="RAF815" s="47"/>
      <c r="RAG815" s="47"/>
      <c r="RAH815" s="47"/>
      <c r="RAI815" s="47"/>
      <c r="RAJ815" s="47"/>
      <c r="RAK815" s="47"/>
      <c r="RAL815" s="47"/>
      <c r="RAM815" s="47"/>
      <c r="RAN815" s="47"/>
      <c r="RAO815" s="47"/>
      <c r="RAP815" s="47"/>
      <c r="RAQ815" s="47"/>
      <c r="RAR815" s="47"/>
      <c r="RAS815" s="47"/>
      <c r="RAT815" s="47"/>
      <c r="RAU815" s="47"/>
      <c r="RAV815" s="47"/>
      <c r="RAW815" s="47"/>
      <c r="RAX815" s="47"/>
      <c r="RAY815" s="47"/>
      <c r="RAZ815" s="47"/>
      <c r="RBA815" s="47"/>
      <c r="RBB815" s="47"/>
      <c r="RBC815" s="47"/>
      <c r="RBD815" s="47"/>
      <c r="RBE815" s="47"/>
      <c r="RBF815" s="47"/>
      <c r="RBG815" s="47"/>
      <c r="RBH815" s="47"/>
      <c r="RBI815" s="47"/>
      <c r="RBJ815" s="47"/>
      <c r="RBK815" s="47"/>
      <c r="RBL815" s="47"/>
      <c r="RBM815" s="47"/>
      <c r="RBN815" s="47"/>
      <c r="RBO815" s="47"/>
      <c r="RBP815" s="47"/>
      <c r="RBQ815" s="47"/>
      <c r="RBR815" s="47"/>
      <c r="RBS815" s="47"/>
      <c r="RBT815" s="47"/>
      <c r="RBU815" s="47"/>
      <c r="RBV815" s="47"/>
      <c r="RBW815" s="47"/>
      <c r="RBX815" s="47"/>
      <c r="RBY815" s="47"/>
      <c r="RBZ815" s="47"/>
      <c r="RCA815" s="47"/>
      <c r="RCB815" s="47"/>
      <c r="RCC815" s="47"/>
      <c r="RCD815" s="47"/>
      <c r="RCE815" s="47"/>
      <c r="RCF815" s="47"/>
      <c r="RCG815" s="47"/>
      <c r="RCH815" s="47"/>
      <c r="RCI815" s="47"/>
      <c r="RCJ815" s="47"/>
      <c r="RCK815" s="47"/>
      <c r="RCL815" s="47"/>
      <c r="RCM815" s="47"/>
      <c r="RCN815" s="47"/>
      <c r="RCO815" s="47"/>
      <c r="RCP815" s="47"/>
      <c r="RCQ815" s="47"/>
      <c r="RCR815" s="47"/>
      <c r="RCS815" s="47"/>
      <c r="RCT815" s="47"/>
      <c r="RCU815" s="47"/>
      <c r="RCV815" s="47"/>
      <c r="RCW815" s="47"/>
      <c r="RCX815" s="47"/>
      <c r="RCY815" s="47"/>
      <c r="RCZ815" s="47"/>
      <c r="RDA815" s="47"/>
      <c r="RDB815" s="47"/>
      <c r="RDC815" s="47"/>
      <c r="RDD815" s="47"/>
      <c r="RDE815" s="47"/>
      <c r="RDF815" s="47"/>
      <c r="RDG815" s="47"/>
      <c r="RDH815" s="47"/>
      <c r="RDI815" s="47"/>
      <c r="RDJ815" s="47"/>
      <c r="RDK815" s="47"/>
      <c r="RDL815" s="47"/>
      <c r="RDM815" s="47"/>
      <c r="RDN815" s="47"/>
      <c r="RDO815" s="47"/>
      <c r="RDP815" s="47"/>
      <c r="RDQ815" s="47"/>
      <c r="RDR815" s="47"/>
      <c r="RDS815" s="47"/>
      <c r="RDT815" s="47"/>
      <c r="RDU815" s="47"/>
      <c r="RDV815" s="47"/>
      <c r="RDW815" s="47"/>
      <c r="RDX815" s="47"/>
      <c r="RDY815" s="47"/>
      <c r="RDZ815" s="47"/>
      <c r="REA815" s="47"/>
      <c r="REB815" s="47"/>
      <c r="REC815" s="47"/>
      <c r="RED815" s="47"/>
      <c r="REE815" s="47"/>
      <c r="REF815" s="47"/>
      <c r="REG815" s="47"/>
      <c r="REH815" s="47"/>
      <c r="REI815" s="47"/>
      <c r="REJ815" s="47"/>
      <c r="REK815" s="47"/>
      <c r="REL815" s="47"/>
      <c r="REM815" s="47"/>
      <c r="REN815" s="47"/>
      <c r="REO815" s="47"/>
      <c r="REP815" s="47"/>
      <c r="REQ815" s="47"/>
      <c r="RER815" s="47"/>
      <c r="RES815" s="47"/>
      <c r="RET815" s="47"/>
      <c r="REU815" s="47"/>
      <c r="REV815" s="47"/>
      <c r="REW815" s="47"/>
      <c r="REX815" s="47"/>
      <c r="REY815" s="47"/>
      <c r="REZ815" s="47"/>
      <c r="RFA815" s="47"/>
      <c r="RFB815" s="47"/>
      <c r="RFC815" s="47"/>
      <c r="RFD815" s="47"/>
      <c r="RFE815" s="47"/>
      <c r="RFF815" s="47"/>
      <c r="RFG815" s="47"/>
      <c r="RFH815" s="47"/>
      <c r="RFI815" s="47"/>
      <c r="RFJ815" s="47"/>
      <c r="RFK815" s="47"/>
      <c r="RFL815" s="47"/>
      <c r="RFM815" s="47"/>
      <c r="RFN815" s="47"/>
      <c r="RFO815" s="47"/>
      <c r="RFP815" s="47"/>
      <c r="RFQ815" s="47"/>
      <c r="RFR815" s="47"/>
      <c r="RFS815" s="47"/>
      <c r="RFT815" s="47"/>
      <c r="RFU815" s="47"/>
      <c r="RFV815" s="47"/>
      <c r="RFW815" s="47"/>
      <c r="RFX815" s="47"/>
      <c r="RFY815" s="47"/>
      <c r="RFZ815" s="47"/>
      <c r="RGA815" s="47"/>
      <c r="RGB815" s="47"/>
      <c r="RGC815" s="47"/>
      <c r="RGD815" s="47"/>
      <c r="RGE815" s="47"/>
      <c r="RGF815" s="47"/>
      <c r="RGG815" s="47"/>
      <c r="RGH815" s="47"/>
      <c r="RGI815" s="47"/>
      <c r="RGJ815" s="47"/>
      <c r="RGK815" s="47"/>
      <c r="RGL815" s="47"/>
      <c r="RGM815" s="47"/>
      <c r="RGN815" s="47"/>
      <c r="RGO815" s="47"/>
      <c r="RGP815" s="47"/>
      <c r="RGQ815" s="47"/>
      <c r="RGR815" s="47"/>
      <c r="RGS815" s="47"/>
      <c r="RGT815" s="47"/>
      <c r="RGU815" s="47"/>
      <c r="RGV815" s="47"/>
      <c r="RGW815" s="47"/>
      <c r="RGX815" s="47"/>
      <c r="RGY815" s="47"/>
      <c r="RGZ815" s="47"/>
      <c r="RHA815" s="47"/>
      <c r="RHB815" s="47"/>
      <c r="RHC815" s="47"/>
      <c r="RHD815" s="47"/>
      <c r="RHE815" s="47"/>
      <c r="RHF815" s="47"/>
      <c r="RHG815" s="47"/>
      <c r="RHH815" s="47"/>
      <c r="RHI815" s="47"/>
      <c r="RHJ815" s="47"/>
      <c r="RHK815" s="47"/>
      <c r="RHL815" s="47"/>
      <c r="RHM815" s="47"/>
      <c r="RHN815" s="47"/>
      <c r="RHO815" s="47"/>
      <c r="RHP815" s="47"/>
      <c r="RHQ815" s="47"/>
      <c r="RHR815" s="47"/>
      <c r="RHS815" s="47"/>
      <c r="RHT815" s="47"/>
      <c r="RHU815" s="47"/>
      <c r="RHV815" s="47"/>
      <c r="RHW815" s="47"/>
      <c r="RHX815" s="47"/>
      <c r="RHY815" s="47"/>
      <c r="RHZ815" s="47"/>
      <c r="RIA815" s="47"/>
      <c r="RIB815" s="47"/>
      <c r="RIC815" s="47"/>
      <c r="RID815" s="47"/>
      <c r="RIE815" s="47"/>
      <c r="RIF815" s="47"/>
      <c r="RIG815" s="47"/>
      <c r="RIH815" s="47"/>
      <c r="RII815" s="47"/>
      <c r="RIJ815" s="47"/>
      <c r="RIK815" s="47"/>
      <c r="RIL815" s="47"/>
      <c r="RIM815" s="47"/>
      <c r="RIN815" s="47"/>
      <c r="RIO815" s="47"/>
      <c r="RIP815" s="47"/>
      <c r="RIQ815" s="47"/>
      <c r="RIR815" s="47"/>
      <c r="RIS815" s="47"/>
      <c r="RIT815" s="47"/>
      <c r="RIU815" s="47"/>
      <c r="RIV815" s="47"/>
      <c r="RIW815" s="47"/>
      <c r="RIX815" s="47"/>
      <c r="RIY815" s="47"/>
      <c r="RIZ815" s="47"/>
      <c r="RJA815" s="47"/>
      <c r="RJB815" s="47"/>
      <c r="RJC815" s="47"/>
      <c r="RJD815" s="47"/>
      <c r="RJE815" s="47"/>
      <c r="RJF815" s="47"/>
      <c r="RJG815" s="47"/>
      <c r="RJH815" s="47"/>
      <c r="RJI815" s="47"/>
      <c r="RJJ815" s="47"/>
      <c r="RJK815" s="47"/>
      <c r="RJL815" s="47"/>
      <c r="RJM815" s="47"/>
      <c r="RJN815" s="47"/>
      <c r="RJO815" s="47"/>
      <c r="RJP815" s="47"/>
      <c r="RJQ815" s="47"/>
      <c r="RJR815" s="47"/>
      <c r="RJS815" s="47"/>
      <c r="RJT815" s="47"/>
      <c r="RJU815" s="47"/>
      <c r="RJV815" s="47"/>
      <c r="RJW815" s="47"/>
      <c r="RJX815" s="47"/>
      <c r="RJY815" s="47"/>
      <c r="RJZ815" s="47"/>
      <c r="RKA815" s="47"/>
      <c r="RKB815" s="47"/>
      <c r="RKC815" s="47"/>
      <c r="RKD815" s="47"/>
      <c r="RKE815" s="47"/>
      <c r="RKF815" s="47"/>
      <c r="RKG815" s="47"/>
      <c r="RKH815" s="47"/>
      <c r="RKI815" s="47"/>
      <c r="RKJ815" s="47"/>
      <c r="RKK815" s="47"/>
      <c r="RKL815" s="47"/>
      <c r="RKM815" s="47"/>
      <c r="RKN815" s="47"/>
      <c r="RKO815" s="47"/>
      <c r="RKP815" s="47"/>
      <c r="RKQ815" s="47"/>
      <c r="RKR815" s="47"/>
      <c r="RKS815" s="47"/>
      <c r="RKT815" s="47"/>
      <c r="RKU815" s="47"/>
      <c r="RKV815" s="47"/>
      <c r="RKW815" s="47"/>
      <c r="RKX815" s="47"/>
      <c r="RKY815" s="47"/>
      <c r="RKZ815" s="47"/>
      <c r="RLA815" s="47"/>
      <c r="RLB815" s="47"/>
      <c r="RLC815" s="47"/>
      <c r="RLD815" s="47"/>
      <c r="RLE815" s="47"/>
      <c r="RLF815" s="47"/>
      <c r="RLG815" s="47"/>
      <c r="RLH815" s="47"/>
      <c r="RLI815" s="47"/>
      <c r="RLJ815" s="47"/>
      <c r="RLK815" s="47"/>
      <c r="RLL815" s="47"/>
      <c r="RLM815" s="47"/>
      <c r="RLN815" s="47"/>
      <c r="RLO815" s="47"/>
      <c r="RLP815" s="47"/>
      <c r="RLQ815" s="47"/>
      <c r="RLR815" s="47"/>
      <c r="RLS815" s="47"/>
      <c r="RLT815" s="47"/>
      <c r="RLU815" s="47"/>
      <c r="RLV815" s="47"/>
      <c r="RLW815" s="47"/>
      <c r="RLX815" s="47"/>
      <c r="RLY815" s="47"/>
      <c r="RLZ815" s="47"/>
      <c r="RMA815" s="47"/>
      <c r="RMB815" s="47"/>
      <c r="RMC815" s="47"/>
      <c r="RMD815" s="47"/>
      <c r="RME815" s="47"/>
      <c r="RMF815" s="47"/>
      <c r="RMG815" s="47"/>
      <c r="RMH815" s="47"/>
      <c r="RMI815" s="47"/>
      <c r="RMJ815" s="47"/>
      <c r="RMK815" s="47"/>
      <c r="RML815" s="47"/>
      <c r="RMM815" s="47"/>
      <c r="RMN815" s="47"/>
      <c r="RMO815" s="47"/>
      <c r="RMP815" s="47"/>
      <c r="RMQ815" s="47"/>
      <c r="RMR815" s="47"/>
      <c r="RMS815" s="47"/>
      <c r="RMT815" s="47"/>
      <c r="RMU815" s="47"/>
      <c r="RMV815" s="47"/>
      <c r="RMW815" s="47"/>
      <c r="RMX815" s="47"/>
      <c r="RMY815" s="47"/>
      <c r="RMZ815" s="47"/>
      <c r="RNA815" s="47"/>
      <c r="RNB815" s="47"/>
      <c r="RNC815" s="47"/>
      <c r="RND815" s="47"/>
      <c r="RNE815" s="47"/>
      <c r="RNF815" s="47"/>
      <c r="RNG815" s="47"/>
      <c r="RNH815" s="47"/>
      <c r="RNI815" s="47"/>
      <c r="RNJ815" s="47"/>
      <c r="RNK815" s="47"/>
      <c r="RNL815" s="47"/>
      <c r="RNM815" s="47"/>
      <c r="RNN815" s="47"/>
      <c r="RNO815" s="47"/>
      <c r="RNP815" s="47"/>
      <c r="RNQ815" s="47"/>
      <c r="RNR815" s="47"/>
      <c r="RNS815" s="47"/>
      <c r="RNT815" s="47"/>
      <c r="RNU815" s="47"/>
      <c r="RNV815" s="47"/>
      <c r="RNW815" s="47"/>
      <c r="RNX815" s="47"/>
      <c r="RNY815" s="47"/>
      <c r="RNZ815" s="47"/>
      <c r="ROA815" s="47"/>
      <c r="ROB815" s="47"/>
      <c r="ROC815" s="47"/>
      <c r="ROD815" s="47"/>
      <c r="ROE815" s="47"/>
      <c r="ROF815" s="47"/>
      <c r="ROG815" s="47"/>
      <c r="ROH815" s="47"/>
      <c r="ROI815" s="47"/>
      <c r="ROJ815" s="47"/>
      <c r="ROK815" s="47"/>
      <c r="ROL815" s="47"/>
      <c r="ROM815" s="47"/>
      <c r="RON815" s="47"/>
      <c r="ROO815" s="47"/>
      <c r="ROP815" s="47"/>
      <c r="ROQ815" s="47"/>
      <c r="ROR815" s="47"/>
      <c r="ROS815" s="47"/>
      <c r="ROT815" s="47"/>
      <c r="ROU815" s="47"/>
      <c r="ROV815" s="47"/>
      <c r="ROW815" s="47"/>
      <c r="ROX815" s="47"/>
      <c r="ROY815" s="47"/>
      <c r="ROZ815" s="47"/>
      <c r="RPA815" s="47"/>
      <c r="RPB815" s="47"/>
      <c r="RPC815" s="47"/>
      <c r="RPD815" s="47"/>
      <c r="RPE815" s="47"/>
      <c r="RPF815" s="47"/>
      <c r="RPG815" s="47"/>
      <c r="RPH815" s="47"/>
      <c r="RPI815" s="47"/>
      <c r="RPJ815" s="47"/>
      <c r="RPK815" s="47"/>
      <c r="RPL815" s="47"/>
      <c r="RPM815" s="47"/>
      <c r="RPN815" s="47"/>
      <c r="RPO815" s="47"/>
      <c r="RPP815" s="47"/>
      <c r="RPQ815" s="47"/>
      <c r="RPR815" s="47"/>
      <c r="RPS815" s="47"/>
      <c r="RPT815" s="47"/>
      <c r="RPU815" s="47"/>
      <c r="RPV815" s="47"/>
      <c r="RPW815" s="47"/>
      <c r="RPX815" s="47"/>
      <c r="RPY815" s="47"/>
      <c r="RPZ815" s="47"/>
      <c r="RQA815" s="47"/>
      <c r="RQB815" s="47"/>
      <c r="RQC815" s="47"/>
      <c r="RQD815" s="47"/>
      <c r="RQE815" s="47"/>
      <c r="RQF815" s="47"/>
      <c r="RQG815" s="47"/>
      <c r="RQH815" s="47"/>
      <c r="RQI815" s="47"/>
      <c r="RQJ815" s="47"/>
      <c r="RQK815" s="47"/>
      <c r="RQL815" s="47"/>
      <c r="RQM815" s="47"/>
      <c r="RQN815" s="47"/>
      <c r="RQO815" s="47"/>
      <c r="RQP815" s="47"/>
      <c r="RQQ815" s="47"/>
      <c r="RQR815" s="47"/>
      <c r="RQS815" s="47"/>
      <c r="RQT815" s="47"/>
      <c r="RQU815" s="47"/>
      <c r="RQV815" s="47"/>
      <c r="RQW815" s="47"/>
      <c r="RQX815" s="47"/>
      <c r="RQY815" s="47"/>
      <c r="RQZ815" s="47"/>
      <c r="RRA815" s="47"/>
      <c r="RRB815" s="47"/>
      <c r="RRC815" s="47"/>
      <c r="RRD815" s="47"/>
      <c r="RRE815" s="47"/>
      <c r="RRF815" s="47"/>
      <c r="RRG815" s="47"/>
      <c r="RRH815" s="47"/>
      <c r="RRI815" s="47"/>
      <c r="RRJ815" s="47"/>
      <c r="RRK815" s="47"/>
      <c r="RRL815" s="47"/>
      <c r="RRM815" s="47"/>
      <c r="RRN815" s="47"/>
      <c r="RRO815" s="47"/>
      <c r="RRP815" s="47"/>
      <c r="RRQ815" s="47"/>
      <c r="RRR815" s="47"/>
      <c r="RRS815" s="47"/>
      <c r="RRT815" s="47"/>
      <c r="RRU815" s="47"/>
      <c r="RRV815" s="47"/>
      <c r="RRW815" s="47"/>
      <c r="RRX815" s="47"/>
      <c r="RRY815" s="47"/>
      <c r="RRZ815" s="47"/>
      <c r="RSA815" s="47"/>
      <c r="RSB815" s="47"/>
      <c r="RSC815" s="47"/>
      <c r="RSD815" s="47"/>
      <c r="RSE815" s="47"/>
      <c r="RSF815" s="47"/>
      <c r="RSG815" s="47"/>
      <c r="RSH815" s="47"/>
      <c r="RSI815" s="47"/>
      <c r="RSJ815" s="47"/>
      <c r="RSK815" s="47"/>
      <c r="RSL815" s="47"/>
      <c r="RSM815" s="47"/>
      <c r="RSN815" s="47"/>
      <c r="RSO815" s="47"/>
      <c r="RSP815" s="47"/>
      <c r="RSQ815" s="47"/>
      <c r="RSR815" s="47"/>
      <c r="RSS815" s="47"/>
      <c r="RST815" s="47"/>
      <c r="RSU815" s="47"/>
      <c r="RSV815" s="47"/>
      <c r="RSW815" s="47"/>
      <c r="RSX815" s="47"/>
      <c r="RSY815" s="47"/>
      <c r="RSZ815" s="47"/>
      <c r="RTA815" s="47"/>
      <c r="RTB815" s="47"/>
      <c r="RTC815" s="47"/>
      <c r="RTD815" s="47"/>
      <c r="RTE815" s="47"/>
      <c r="RTF815" s="47"/>
      <c r="RTG815" s="47"/>
      <c r="RTH815" s="47"/>
      <c r="RTI815" s="47"/>
      <c r="RTJ815" s="47"/>
      <c r="RTK815" s="47"/>
      <c r="RTL815" s="47"/>
      <c r="RTM815" s="47"/>
      <c r="RTN815" s="47"/>
      <c r="RTO815" s="47"/>
      <c r="RTP815" s="47"/>
      <c r="RTQ815" s="47"/>
      <c r="RTR815" s="47"/>
      <c r="RTS815" s="47"/>
      <c r="RTT815" s="47"/>
      <c r="RTU815" s="47"/>
      <c r="RTV815" s="47"/>
      <c r="RTW815" s="47"/>
      <c r="RTX815" s="47"/>
      <c r="RTY815" s="47"/>
      <c r="RTZ815" s="47"/>
      <c r="RUA815" s="47"/>
      <c r="RUB815" s="47"/>
      <c r="RUC815" s="47"/>
      <c r="RUD815" s="47"/>
      <c r="RUE815" s="47"/>
      <c r="RUF815" s="47"/>
      <c r="RUG815" s="47"/>
      <c r="RUH815" s="47"/>
      <c r="RUI815" s="47"/>
      <c r="RUJ815" s="47"/>
      <c r="RUK815" s="47"/>
      <c r="RUL815" s="47"/>
      <c r="RUM815" s="47"/>
      <c r="RUN815" s="47"/>
      <c r="RUO815" s="47"/>
      <c r="RUP815" s="47"/>
      <c r="RUQ815" s="47"/>
      <c r="RUR815" s="47"/>
      <c r="RUS815" s="47"/>
      <c r="RUT815" s="47"/>
      <c r="RUU815" s="47"/>
      <c r="RUV815" s="47"/>
      <c r="RUW815" s="47"/>
      <c r="RUX815" s="47"/>
      <c r="RUY815" s="47"/>
      <c r="RUZ815" s="47"/>
      <c r="RVA815" s="47"/>
      <c r="RVB815" s="47"/>
      <c r="RVC815" s="47"/>
      <c r="RVD815" s="47"/>
      <c r="RVE815" s="47"/>
      <c r="RVF815" s="47"/>
      <c r="RVG815" s="47"/>
      <c r="RVH815" s="47"/>
      <c r="RVI815" s="47"/>
      <c r="RVJ815" s="47"/>
      <c r="RVK815" s="47"/>
      <c r="RVL815" s="47"/>
      <c r="RVM815" s="47"/>
      <c r="RVN815" s="47"/>
      <c r="RVO815" s="47"/>
      <c r="RVP815" s="47"/>
      <c r="RVQ815" s="47"/>
      <c r="RVR815" s="47"/>
      <c r="RVS815" s="47"/>
      <c r="RVT815" s="47"/>
      <c r="RVU815" s="47"/>
      <c r="RVV815" s="47"/>
      <c r="RVW815" s="47"/>
      <c r="RVX815" s="47"/>
      <c r="RVY815" s="47"/>
      <c r="RVZ815" s="47"/>
      <c r="RWA815" s="47"/>
      <c r="RWB815" s="47"/>
      <c r="RWC815" s="47"/>
      <c r="RWD815" s="47"/>
      <c r="RWE815" s="47"/>
      <c r="RWF815" s="47"/>
      <c r="RWG815" s="47"/>
      <c r="RWH815" s="47"/>
      <c r="RWI815" s="47"/>
      <c r="RWJ815" s="47"/>
      <c r="RWK815" s="47"/>
      <c r="RWL815" s="47"/>
      <c r="RWM815" s="47"/>
      <c r="RWN815" s="47"/>
      <c r="RWO815" s="47"/>
      <c r="RWP815" s="47"/>
      <c r="RWQ815" s="47"/>
      <c r="RWR815" s="47"/>
      <c r="RWS815" s="47"/>
      <c r="RWT815" s="47"/>
      <c r="RWU815" s="47"/>
      <c r="RWV815" s="47"/>
      <c r="RWW815" s="47"/>
      <c r="RWX815" s="47"/>
      <c r="RWY815" s="47"/>
      <c r="RWZ815" s="47"/>
      <c r="RXA815" s="47"/>
      <c r="RXB815" s="47"/>
      <c r="RXC815" s="47"/>
      <c r="RXD815" s="47"/>
      <c r="RXE815" s="47"/>
      <c r="RXF815" s="47"/>
      <c r="RXG815" s="47"/>
      <c r="RXH815" s="47"/>
      <c r="RXI815" s="47"/>
      <c r="RXJ815" s="47"/>
      <c r="RXK815" s="47"/>
      <c r="RXL815" s="47"/>
      <c r="RXM815" s="47"/>
      <c r="RXN815" s="47"/>
      <c r="RXO815" s="47"/>
      <c r="RXP815" s="47"/>
      <c r="RXQ815" s="47"/>
      <c r="RXR815" s="47"/>
      <c r="RXS815" s="47"/>
      <c r="RXT815" s="47"/>
      <c r="RXU815" s="47"/>
      <c r="RXV815" s="47"/>
      <c r="RXW815" s="47"/>
      <c r="RXX815" s="47"/>
      <c r="RXY815" s="47"/>
      <c r="RXZ815" s="47"/>
      <c r="RYA815" s="47"/>
      <c r="RYB815" s="47"/>
      <c r="RYC815" s="47"/>
      <c r="RYD815" s="47"/>
      <c r="RYE815" s="47"/>
      <c r="RYF815" s="47"/>
      <c r="RYG815" s="47"/>
      <c r="RYH815" s="47"/>
      <c r="RYI815" s="47"/>
      <c r="RYJ815" s="47"/>
      <c r="RYK815" s="47"/>
      <c r="RYL815" s="47"/>
      <c r="RYM815" s="47"/>
      <c r="RYN815" s="47"/>
      <c r="RYO815" s="47"/>
      <c r="RYP815" s="47"/>
      <c r="RYQ815" s="47"/>
      <c r="RYR815" s="47"/>
      <c r="RYS815" s="47"/>
      <c r="RYT815" s="47"/>
      <c r="RYU815" s="47"/>
      <c r="RYV815" s="47"/>
      <c r="RYW815" s="47"/>
      <c r="RYX815" s="47"/>
      <c r="RYY815" s="47"/>
      <c r="RYZ815" s="47"/>
      <c r="RZA815" s="47"/>
      <c r="RZB815" s="47"/>
      <c r="RZC815" s="47"/>
      <c r="RZD815" s="47"/>
      <c r="RZE815" s="47"/>
      <c r="RZF815" s="47"/>
      <c r="RZG815" s="47"/>
      <c r="RZH815" s="47"/>
      <c r="RZI815" s="47"/>
      <c r="RZJ815" s="47"/>
      <c r="RZK815" s="47"/>
      <c r="RZL815" s="47"/>
      <c r="RZM815" s="47"/>
      <c r="RZN815" s="47"/>
      <c r="RZO815" s="47"/>
      <c r="RZP815" s="47"/>
      <c r="RZQ815" s="47"/>
      <c r="RZR815" s="47"/>
      <c r="RZS815" s="47"/>
      <c r="RZT815" s="47"/>
      <c r="RZU815" s="47"/>
      <c r="RZV815" s="47"/>
      <c r="RZW815" s="47"/>
      <c r="RZX815" s="47"/>
      <c r="RZY815" s="47"/>
      <c r="RZZ815" s="47"/>
      <c r="SAA815" s="47"/>
      <c r="SAB815" s="47"/>
      <c r="SAC815" s="47"/>
      <c r="SAD815" s="47"/>
      <c r="SAE815" s="47"/>
      <c r="SAF815" s="47"/>
      <c r="SAG815" s="47"/>
      <c r="SAH815" s="47"/>
      <c r="SAI815" s="47"/>
      <c r="SAJ815" s="47"/>
      <c r="SAK815" s="47"/>
      <c r="SAL815" s="47"/>
      <c r="SAM815" s="47"/>
      <c r="SAN815" s="47"/>
      <c r="SAO815" s="47"/>
      <c r="SAP815" s="47"/>
      <c r="SAQ815" s="47"/>
      <c r="SAR815" s="47"/>
      <c r="SAS815" s="47"/>
      <c r="SAT815" s="47"/>
      <c r="SAU815" s="47"/>
      <c r="SAV815" s="47"/>
      <c r="SAW815" s="47"/>
      <c r="SAX815" s="47"/>
      <c r="SAY815" s="47"/>
      <c r="SAZ815" s="47"/>
      <c r="SBA815" s="47"/>
      <c r="SBB815" s="47"/>
      <c r="SBC815" s="47"/>
      <c r="SBD815" s="47"/>
      <c r="SBE815" s="47"/>
      <c r="SBF815" s="47"/>
      <c r="SBG815" s="47"/>
      <c r="SBH815" s="47"/>
      <c r="SBI815" s="47"/>
      <c r="SBJ815" s="47"/>
      <c r="SBK815" s="47"/>
      <c r="SBL815" s="47"/>
      <c r="SBM815" s="47"/>
      <c r="SBN815" s="47"/>
      <c r="SBO815" s="47"/>
      <c r="SBP815" s="47"/>
      <c r="SBQ815" s="47"/>
      <c r="SBR815" s="47"/>
      <c r="SBS815" s="47"/>
      <c r="SBT815" s="47"/>
      <c r="SBU815" s="47"/>
      <c r="SBV815" s="47"/>
      <c r="SBW815" s="47"/>
      <c r="SBX815" s="47"/>
      <c r="SBY815" s="47"/>
      <c r="SBZ815" s="47"/>
      <c r="SCA815" s="47"/>
      <c r="SCB815" s="47"/>
      <c r="SCC815" s="47"/>
      <c r="SCD815" s="47"/>
      <c r="SCE815" s="47"/>
      <c r="SCF815" s="47"/>
      <c r="SCG815" s="47"/>
      <c r="SCH815" s="47"/>
      <c r="SCI815" s="47"/>
      <c r="SCJ815" s="47"/>
      <c r="SCK815" s="47"/>
      <c r="SCL815" s="47"/>
      <c r="SCM815" s="47"/>
      <c r="SCN815" s="47"/>
      <c r="SCO815" s="47"/>
      <c r="SCP815" s="47"/>
      <c r="SCQ815" s="47"/>
      <c r="SCR815" s="47"/>
      <c r="SCS815" s="47"/>
      <c r="SCT815" s="47"/>
      <c r="SCU815" s="47"/>
      <c r="SCV815" s="47"/>
      <c r="SCW815" s="47"/>
      <c r="SCX815" s="47"/>
      <c r="SCY815" s="47"/>
      <c r="SCZ815" s="47"/>
      <c r="SDA815" s="47"/>
      <c r="SDB815" s="47"/>
      <c r="SDC815" s="47"/>
      <c r="SDD815" s="47"/>
      <c r="SDE815" s="47"/>
      <c r="SDF815" s="47"/>
      <c r="SDG815" s="47"/>
      <c r="SDH815" s="47"/>
      <c r="SDI815" s="47"/>
      <c r="SDJ815" s="47"/>
      <c r="SDK815" s="47"/>
      <c r="SDL815" s="47"/>
      <c r="SDM815" s="47"/>
      <c r="SDN815" s="47"/>
      <c r="SDO815" s="47"/>
      <c r="SDP815" s="47"/>
      <c r="SDQ815" s="47"/>
      <c r="SDR815" s="47"/>
      <c r="SDS815" s="47"/>
      <c r="SDT815" s="47"/>
      <c r="SDU815" s="47"/>
      <c r="SDV815" s="47"/>
      <c r="SDW815" s="47"/>
      <c r="SDX815" s="47"/>
      <c r="SDY815" s="47"/>
      <c r="SDZ815" s="47"/>
      <c r="SEA815" s="47"/>
      <c r="SEB815" s="47"/>
      <c r="SEC815" s="47"/>
      <c r="SED815" s="47"/>
      <c r="SEE815" s="47"/>
      <c r="SEF815" s="47"/>
      <c r="SEG815" s="47"/>
      <c r="SEH815" s="47"/>
      <c r="SEI815" s="47"/>
      <c r="SEJ815" s="47"/>
      <c r="SEK815" s="47"/>
      <c r="SEL815" s="47"/>
      <c r="SEM815" s="47"/>
      <c r="SEN815" s="47"/>
      <c r="SEO815" s="47"/>
      <c r="SEP815" s="47"/>
      <c r="SEQ815" s="47"/>
      <c r="SER815" s="47"/>
      <c r="SES815" s="47"/>
      <c r="SET815" s="47"/>
      <c r="SEU815" s="47"/>
      <c r="SEV815" s="47"/>
      <c r="SEW815" s="47"/>
      <c r="SEX815" s="47"/>
      <c r="SEY815" s="47"/>
      <c r="SEZ815" s="47"/>
      <c r="SFA815" s="47"/>
      <c r="SFB815" s="47"/>
      <c r="SFC815" s="47"/>
      <c r="SFD815" s="47"/>
      <c r="SFE815" s="47"/>
      <c r="SFF815" s="47"/>
      <c r="SFG815" s="47"/>
      <c r="SFH815" s="47"/>
      <c r="SFI815" s="47"/>
      <c r="SFJ815" s="47"/>
      <c r="SFK815" s="47"/>
      <c r="SFL815" s="47"/>
      <c r="SFM815" s="47"/>
      <c r="SFN815" s="47"/>
      <c r="SFO815" s="47"/>
      <c r="SFP815" s="47"/>
      <c r="SFQ815" s="47"/>
      <c r="SFR815" s="47"/>
      <c r="SFS815" s="47"/>
      <c r="SFT815" s="47"/>
      <c r="SFU815" s="47"/>
      <c r="SFV815" s="47"/>
      <c r="SFW815" s="47"/>
      <c r="SFX815" s="47"/>
      <c r="SFY815" s="47"/>
      <c r="SFZ815" s="47"/>
      <c r="SGA815" s="47"/>
      <c r="SGB815" s="47"/>
      <c r="SGC815" s="47"/>
      <c r="SGD815" s="47"/>
      <c r="SGE815" s="47"/>
      <c r="SGF815" s="47"/>
      <c r="SGG815" s="47"/>
      <c r="SGH815" s="47"/>
      <c r="SGI815" s="47"/>
      <c r="SGJ815" s="47"/>
      <c r="SGK815" s="47"/>
      <c r="SGL815" s="47"/>
      <c r="SGM815" s="47"/>
      <c r="SGN815" s="47"/>
      <c r="SGO815" s="47"/>
      <c r="SGP815" s="47"/>
      <c r="SGQ815" s="47"/>
      <c r="SGR815" s="47"/>
      <c r="SGS815" s="47"/>
      <c r="SGT815" s="47"/>
      <c r="SGU815" s="47"/>
      <c r="SGV815" s="47"/>
      <c r="SGW815" s="47"/>
      <c r="SGX815" s="47"/>
      <c r="SGY815" s="47"/>
      <c r="SGZ815" s="47"/>
      <c r="SHA815" s="47"/>
      <c r="SHB815" s="47"/>
      <c r="SHC815" s="47"/>
      <c r="SHD815" s="47"/>
      <c r="SHE815" s="47"/>
      <c r="SHF815" s="47"/>
      <c r="SHG815" s="47"/>
      <c r="SHH815" s="47"/>
      <c r="SHI815" s="47"/>
      <c r="SHJ815" s="47"/>
      <c r="SHK815" s="47"/>
      <c r="SHL815" s="47"/>
      <c r="SHM815" s="47"/>
      <c r="SHN815" s="47"/>
      <c r="SHO815" s="47"/>
      <c r="SHP815" s="47"/>
      <c r="SHQ815" s="47"/>
      <c r="SHR815" s="47"/>
      <c r="SHS815" s="47"/>
      <c r="SHT815" s="47"/>
      <c r="SHU815" s="47"/>
      <c r="SHV815" s="47"/>
      <c r="SHW815" s="47"/>
      <c r="SHX815" s="47"/>
      <c r="SHY815" s="47"/>
      <c r="SHZ815" s="47"/>
      <c r="SIA815" s="47"/>
      <c r="SIB815" s="47"/>
      <c r="SIC815" s="47"/>
      <c r="SID815" s="47"/>
      <c r="SIE815" s="47"/>
      <c r="SIF815" s="47"/>
      <c r="SIG815" s="47"/>
      <c r="SIH815" s="47"/>
      <c r="SII815" s="47"/>
      <c r="SIJ815" s="47"/>
      <c r="SIK815" s="47"/>
      <c r="SIL815" s="47"/>
      <c r="SIM815" s="47"/>
      <c r="SIN815" s="47"/>
      <c r="SIO815" s="47"/>
      <c r="SIP815" s="47"/>
      <c r="SIQ815" s="47"/>
      <c r="SIR815" s="47"/>
      <c r="SIS815" s="47"/>
      <c r="SIT815" s="47"/>
      <c r="SIU815" s="47"/>
      <c r="SIV815" s="47"/>
      <c r="SIW815" s="47"/>
      <c r="SIX815" s="47"/>
      <c r="SIY815" s="47"/>
      <c r="SIZ815" s="47"/>
      <c r="SJA815" s="47"/>
      <c r="SJB815" s="47"/>
      <c r="SJC815" s="47"/>
      <c r="SJD815" s="47"/>
      <c r="SJE815" s="47"/>
      <c r="SJF815" s="47"/>
      <c r="SJG815" s="47"/>
      <c r="SJH815" s="47"/>
      <c r="SJI815" s="47"/>
      <c r="SJJ815" s="47"/>
      <c r="SJK815" s="47"/>
      <c r="SJL815" s="47"/>
      <c r="SJM815" s="47"/>
      <c r="SJN815" s="47"/>
      <c r="SJO815" s="47"/>
      <c r="SJP815" s="47"/>
      <c r="SJQ815" s="47"/>
      <c r="SJR815" s="47"/>
      <c r="SJS815" s="47"/>
      <c r="SJT815" s="47"/>
      <c r="SJU815" s="47"/>
      <c r="SJV815" s="47"/>
      <c r="SJW815" s="47"/>
      <c r="SJX815" s="47"/>
      <c r="SJY815" s="47"/>
      <c r="SJZ815" s="47"/>
      <c r="SKA815" s="47"/>
      <c r="SKB815" s="47"/>
      <c r="SKC815" s="47"/>
      <c r="SKD815" s="47"/>
      <c r="SKE815" s="47"/>
      <c r="SKF815" s="47"/>
      <c r="SKG815" s="47"/>
      <c r="SKH815" s="47"/>
      <c r="SKI815" s="47"/>
      <c r="SKJ815" s="47"/>
      <c r="SKK815" s="47"/>
      <c r="SKL815" s="47"/>
      <c r="SKM815" s="47"/>
      <c r="SKN815" s="47"/>
      <c r="SKO815" s="47"/>
      <c r="SKP815" s="47"/>
      <c r="SKQ815" s="47"/>
      <c r="SKR815" s="47"/>
      <c r="SKS815" s="47"/>
      <c r="SKT815" s="47"/>
      <c r="SKU815" s="47"/>
      <c r="SKV815" s="47"/>
      <c r="SKW815" s="47"/>
      <c r="SKX815" s="47"/>
      <c r="SKY815" s="47"/>
      <c r="SKZ815" s="47"/>
      <c r="SLA815" s="47"/>
      <c r="SLB815" s="47"/>
      <c r="SLC815" s="47"/>
      <c r="SLD815" s="47"/>
      <c r="SLE815" s="47"/>
      <c r="SLF815" s="47"/>
      <c r="SLG815" s="47"/>
      <c r="SLH815" s="47"/>
      <c r="SLI815" s="47"/>
      <c r="SLJ815" s="47"/>
      <c r="SLK815" s="47"/>
      <c r="SLL815" s="47"/>
      <c r="SLM815" s="47"/>
      <c r="SLN815" s="47"/>
      <c r="SLO815" s="47"/>
      <c r="SLP815" s="47"/>
      <c r="SLQ815" s="47"/>
      <c r="SLR815" s="47"/>
      <c r="SLS815" s="47"/>
      <c r="SLT815" s="47"/>
      <c r="SLU815" s="47"/>
      <c r="SLV815" s="47"/>
      <c r="SLW815" s="47"/>
      <c r="SLX815" s="47"/>
      <c r="SLY815" s="47"/>
      <c r="SLZ815" s="47"/>
      <c r="SMA815" s="47"/>
      <c r="SMB815" s="47"/>
      <c r="SMC815" s="47"/>
      <c r="SMD815" s="47"/>
      <c r="SME815" s="47"/>
      <c r="SMF815" s="47"/>
      <c r="SMG815" s="47"/>
      <c r="SMH815" s="47"/>
      <c r="SMI815" s="47"/>
      <c r="SMJ815" s="47"/>
      <c r="SMK815" s="47"/>
      <c r="SML815" s="47"/>
      <c r="SMM815" s="47"/>
      <c r="SMN815" s="47"/>
      <c r="SMO815" s="47"/>
      <c r="SMP815" s="47"/>
      <c r="SMQ815" s="47"/>
      <c r="SMR815" s="47"/>
      <c r="SMS815" s="47"/>
      <c r="SMT815" s="47"/>
      <c r="SMU815" s="47"/>
      <c r="SMV815" s="47"/>
      <c r="SMW815" s="47"/>
      <c r="SMX815" s="47"/>
      <c r="SMY815" s="47"/>
      <c r="SMZ815" s="47"/>
      <c r="SNA815" s="47"/>
      <c r="SNB815" s="47"/>
      <c r="SNC815" s="47"/>
      <c r="SND815" s="47"/>
      <c r="SNE815" s="47"/>
      <c r="SNF815" s="47"/>
      <c r="SNG815" s="47"/>
      <c r="SNH815" s="47"/>
      <c r="SNI815" s="47"/>
      <c r="SNJ815" s="47"/>
      <c r="SNK815" s="47"/>
      <c r="SNL815" s="47"/>
      <c r="SNM815" s="47"/>
      <c r="SNN815" s="47"/>
      <c r="SNO815" s="47"/>
      <c r="SNP815" s="47"/>
      <c r="SNQ815" s="47"/>
      <c r="SNR815" s="47"/>
      <c r="SNS815" s="47"/>
      <c r="SNT815" s="47"/>
      <c r="SNU815" s="47"/>
      <c r="SNV815" s="47"/>
      <c r="SNW815" s="47"/>
      <c r="SNX815" s="47"/>
      <c r="SNY815" s="47"/>
      <c r="SNZ815" s="47"/>
      <c r="SOA815" s="47"/>
      <c r="SOB815" s="47"/>
      <c r="SOC815" s="47"/>
      <c r="SOD815" s="47"/>
      <c r="SOE815" s="47"/>
      <c r="SOF815" s="47"/>
      <c r="SOG815" s="47"/>
      <c r="SOH815" s="47"/>
      <c r="SOI815" s="47"/>
      <c r="SOJ815" s="47"/>
      <c r="SOK815" s="47"/>
      <c r="SOL815" s="47"/>
      <c r="SOM815" s="47"/>
      <c r="SON815" s="47"/>
      <c r="SOO815" s="47"/>
      <c r="SOP815" s="47"/>
      <c r="SOQ815" s="47"/>
      <c r="SOR815" s="47"/>
      <c r="SOS815" s="47"/>
      <c r="SOT815" s="47"/>
      <c r="SOU815" s="47"/>
      <c r="SOV815" s="47"/>
      <c r="SOW815" s="47"/>
      <c r="SOX815" s="47"/>
      <c r="SOY815" s="47"/>
      <c r="SOZ815" s="47"/>
      <c r="SPA815" s="47"/>
      <c r="SPB815" s="47"/>
      <c r="SPC815" s="47"/>
      <c r="SPD815" s="47"/>
      <c r="SPE815" s="47"/>
      <c r="SPF815" s="47"/>
      <c r="SPG815" s="47"/>
      <c r="SPH815" s="47"/>
      <c r="SPI815" s="47"/>
      <c r="SPJ815" s="47"/>
      <c r="SPK815" s="47"/>
      <c r="SPL815" s="47"/>
      <c r="SPM815" s="47"/>
      <c r="SPN815" s="47"/>
      <c r="SPO815" s="47"/>
      <c r="SPP815" s="47"/>
      <c r="SPQ815" s="47"/>
      <c r="SPR815" s="47"/>
      <c r="SPS815" s="47"/>
      <c r="SPT815" s="47"/>
      <c r="SPU815" s="47"/>
      <c r="SPV815" s="47"/>
      <c r="SPW815" s="47"/>
      <c r="SPX815" s="47"/>
      <c r="SPY815" s="47"/>
      <c r="SPZ815" s="47"/>
      <c r="SQA815" s="47"/>
      <c r="SQB815" s="47"/>
      <c r="SQC815" s="47"/>
      <c r="SQD815" s="47"/>
      <c r="SQE815" s="47"/>
      <c r="SQF815" s="47"/>
      <c r="SQG815" s="47"/>
      <c r="SQH815" s="47"/>
      <c r="SQI815" s="47"/>
      <c r="SQJ815" s="47"/>
      <c r="SQK815" s="47"/>
      <c r="SQL815" s="47"/>
      <c r="SQM815" s="47"/>
      <c r="SQN815" s="47"/>
      <c r="SQO815" s="47"/>
      <c r="SQP815" s="47"/>
      <c r="SQQ815" s="47"/>
      <c r="SQR815" s="47"/>
      <c r="SQS815" s="47"/>
      <c r="SQT815" s="47"/>
      <c r="SQU815" s="47"/>
      <c r="SQV815" s="47"/>
      <c r="SQW815" s="47"/>
      <c r="SQX815" s="47"/>
      <c r="SQY815" s="47"/>
      <c r="SQZ815" s="47"/>
      <c r="SRA815" s="47"/>
      <c r="SRB815" s="47"/>
      <c r="SRC815" s="47"/>
      <c r="SRD815" s="47"/>
      <c r="SRE815" s="47"/>
      <c r="SRF815" s="47"/>
      <c r="SRG815" s="47"/>
      <c r="SRH815" s="47"/>
      <c r="SRI815" s="47"/>
      <c r="SRJ815" s="47"/>
      <c r="SRK815" s="47"/>
      <c r="SRL815" s="47"/>
      <c r="SRM815" s="47"/>
      <c r="SRN815" s="47"/>
      <c r="SRO815" s="47"/>
      <c r="SRP815" s="47"/>
      <c r="SRQ815" s="47"/>
      <c r="SRR815" s="47"/>
      <c r="SRS815" s="47"/>
      <c r="SRT815" s="47"/>
      <c r="SRU815" s="47"/>
      <c r="SRV815" s="47"/>
      <c r="SRW815" s="47"/>
      <c r="SRX815" s="47"/>
      <c r="SRY815" s="47"/>
      <c r="SRZ815" s="47"/>
      <c r="SSA815" s="47"/>
      <c r="SSB815" s="47"/>
      <c r="SSC815" s="47"/>
      <c r="SSD815" s="47"/>
      <c r="SSE815" s="47"/>
      <c r="SSF815" s="47"/>
      <c r="SSG815" s="47"/>
      <c r="SSH815" s="47"/>
      <c r="SSI815" s="47"/>
      <c r="SSJ815" s="47"/>
      <c r="SSK815" s="47"/>
      <c r="SSL815" s="47"/>
      <c r="SSM815" s="47"/>
      <c r="SSN815" s="47"/>
      <c r="SSO815" s="47"/>
      <c r="SSP815" s="47"/>
      <c r="SSQ815" s="47"/>
      <c r="SSR815" s="47"/>
      <c r="SSS815" s="47"/>
      <c r="SST815" s="47"/>
      <c r="SSU815" s="47"/>
      <c r="SSV815" s="47"/>
      <c r="SSW815" s="47"/>
      <c r="SSX815" s="47"/>
      <c r="SSY815" s="47"/>
      <c r="SSZ815" s="47"/>
      <c r="STA815" s="47"/>
      <c r="STB815" s="47"/>
      <c r="STC815" s="47"/>
      <c r="STD815" s="47"/>
      <c r="STE815" s="47"/>
      <c r="STF815" s="47"/>
      <c r="STG815" s="47"/>
      <c r="STH815" s="47"/>
      <c r="STI815" s="47"/>
      <c r="STJ815" s="47"/>
      <c r="STK815" s="47"/>
      <c r="STL815" s="47"/>
      <c r="STM815" s="47"/>
      <c r="STN815" s="47"/>
      <c r="STO815" s="47"/>
      <c r="STP815" s="47"/>
      <c r="STQ815" s="47"/>
      <c r="STR815" s="47"/>
      <c r="STS815" s="47"/>
      <c r="STT815" s="47"/>
      <c r="STU815" s="47"/>
      <c r="STV815" s="47"/>
      <c r="STW815" s="47"/>
      <c r="STX815" s="47"/>
      <c r="STY815" s="47"/>
      <c r="STZ815" s="47"/>
      <c r="SUA815" s="47"/>
      <c r="SUB815" s="47"/>
      <c r="SUC815" s="47"/>
      <c r="SUD815" s="47"/>
      <c r="SUE815" s="47"/>
      <c r="SUF815" s="47"/>
      <c r="SUG815" s="47"/>
      <c r="SUH815" s="47"/>
      <c r="SUI815" s="47"/>
      <c r="SUJ815" s="47"/>
      <c r="SUK815" s="47"/>
      <c r="SUL815" s="47"/>
      <c r="SUM815" s="47"/>
      <c r="SUN815" s="47"/>
      <c r="SUO815" s="47"/>
      <c r="SUP815" s="47"/>
      <c r="SUQ815" s="47"/>
      <c r="SUR815" s="47"/>
      <c r="SUS815" s="47"/>
      <c r="SUT815" s="47"/>
      <c r="SUU815" s="47"/>
      <c r="SUV815" s="47"/>
      <c r="SUW815" s="47"/>
      <c r="SUX815" s="47"/>
      <c r="SUY815" s="47"/>
      <c r="SUZ815" s="47"/>
      <c r="SVA815" s="47"/>
      <c r="SVB815" s="47"/>
      <c r="SVC815" s="47"/>
      <c r="SVD815" s="47"/>
      <c r="SVE815" s="47"/>
      <c r="SVF815" s="47"/>
      <c r="SVG815" s="47"/>
      <c r="SVH815" s="47"/>
      <c r="SVI815" s="47"/>
      <c r="SVJ815" s="47"/>
      <c r="SVK815" s="47"/>
      <c r="SVL815" s="47"/>
      <c r="SVM815" s="47"/>
      <c r="SVN815" s="47"/>
      <c r="SVO815" s="47"/>
      <c r="SVP815" s="47"/>
      <c r="SVQ815" s="47"/>
      <c r="SVR815" s="47"/>
      <c r="SVS815" s="47"/>
      <c r="SVT815" s="47"/>
      <c r="SVU815" s="47"/>
      <c r="SVV815" s="47"/>
      <c r="SVW815" s="47"/>
      <c r="SVX815" s="47"/>
      <c r="SVY815" s="47"/>
      <c r="SVZ815" s="47"/>
      <c r="SWA815" s="47"/>
      <c r="SWB815" s="47"/>
      <c r="SWC815" s="47"/>
      <c r="SWD815" s="47"/>
      <c r="SWE815" s="47"/>
      <c r="SWF815" s="47"/>
      <c r="SWG815" s="47"/>
      <c r="SWH815" s="47"/>
      <c r="SWI815" s="47"/>
      <c r="SWJ815" s="47"/>
      <c r="SWK815" s="47"/>
      <c r="SWL815" s="47"/>
      <c r="SWM815" s="47"/>
      <c r="SWN815" s="47"/>
      <c r="SWO815" s="47"/>
      <c r="SWP815" s="47"/>
      <c r="SWQ815" s="47"/>
      <c r="SWR815" s="47"/>
      <c r="SWS815" s="47"/>
      <c r="SWT815" s="47"/>
      <c r="SWU815" s="47"/>
      <c r="SWV815" s="47"/>
      <c r="SWW815" s="47"/>
      <c r="SWX815" s="47"/>
      <c r="SWY815" s="47"/>
      <c r="SWZ815" s="47"/>
      <c r="SXA815" s="47"/>
      <c r="SXB815" s="47"/>
      <c r="SXC815" s="47"/>
      <c r="SXD815" s="47"/>
      <c r="SXE815" s="47"/>
      <c r="SXF815" s="47"/>
      <c r="SXG815" s="47"/>
      <c r="SXH815" s="47"/>
      <c r="SXI815" s="47"/>
      <c r="SXJ815" s="47"/>
      <c r="SXK815" s="47"/>
      <c r="SXL815" s="47"/>
      <c r="SXM815" s="47"/>
      <c r="SXN815" s="47"/>
      <c r="SXO815" s="47"/>
      <c r="SXP815" s="47"/>
      <c r="SXQ815" s="47"/>
      <c r="SXR815" s="47"/>
      <c r="SXS815" s="47"/>
      <c r="SXT815" s="47"/>
      <c r="SXU815" s="47"/>
      <c r="SXV815" s="47"/>
      <c r="SXW815" s="47"/>
      <c r="SXX815" s="47"/>
      <c r="SXY815" s="47"/>
      <c r="SXZ815" s="47"/>
      <c r="SYA815" s="47"/>
      <c r="SYB815" s="47"/>
      <c r="SYC815" s="47"/>
      <c r="SYD815" s="47"/>
      <c r="SYE815" s="47"/>
      <c r="SYF815" s="47"/>
      <c r="SYG815" s="47"/>
      <c r="SYH815" s="47"/>
      <c r="SYI815" s="47"/>
      <c r="SYJ815" s="47"/>
      <c r="SYK815" s="47"/>
      <c r="SYL815" s="47"/>
      <c r="SYM815" s="47"/>
      <c r="SYN815" s="47"/>
      <c r="SYO815" s="47"/>
      <c r="SYP815" s="47"/>
      <c r="SYQ815" s="47"/>
      <c r="SYR815" s="47"/>
      <c r="SYS815" s="47"/>
      <c r="SYT815" s="47"/>
      <c r="SYU815" s="47"/>
      <c r="SYV815" s="47"/>
      <c r="SYW815" s="47"/>
      <c r="SYX815" s="47"/>
      <c r="SYY815" s="47"/>
      <c r="SYZ815" s="47"/>
      <c r="SZA815" s="47"/>
      <c r="SZB815" s="47"/>
      <c r="SZC815" s="47"/>
      <c r="SZD815" s="47"/>
      <c r="SZE815" s="47"/>
      <c r="SZF815" s="47"/>
      <c r="SZG815" s="47"/>
      <c r="SZH815" s="47"/>
      <c r="SZI815" s="47"/>
      <c r="SZJ815" s="47"/>
      <c r="SZK815" s="47"/>
      <c r="SZL815" s="47"/>
      <c r="SZM815" s="47"/>
      <c r="SZN815" s="47"/>
      <c r="SZO815" s="47"/>
      <c r="SZP815" s="47"/>
      <c r="SZQ815" s="47"/>
      <c r="SZR815" s="47"/>
      <c r="SZS815" s="47"/>
      <c r="SZT815" s="47"/>
      <c r="SZU815" s="47"/>
      <c r="SZV815" s="47"/>
      <c r="SZW815" s="47"/>
      <c r="SZX815" s="47"/>
      <c r="SZY815" s="47"/>
      <c r="SZZ815" s="47"/>
      <c r="TAA815" s="47"/>
      <c r="TAB815" s="47"/>
      <c r="TAC815" s="47"/>
      <c r="TAD815" s="47"/>
      <c r="TAE815" s="47"/>
      <c r="TAF815" s="47"/>
      <c r="TAG815" s="47"/>
      <c r="TAH815" s="47"/>
      <c r="TAI815" s="47"/>
      <c r="TAJ815" s="47"/>
      <c r="TAK815" s="47"/>
      <c r="TAL815" s="47"/>
      <c r="TAM815" s="47"/>
      <c r="TAN815" s="47"/>
      <c r="TAO815" s="47"/>
      <c r="TAP815" s="47"/>
      <c r="TAQ815" s="47"/>
      <c r="TAR815" s="47"/>
      <c r="TAS815" s="47"/>
      <c r="TAT815" s="47"/>
      <c r="TAU815" s="47"/>
      <c r="TAV815" s="47"/>
      <c r="TAW815" s="47"/>
      <c r="TAX815" s="47"/>
      <c r="TAY815" s="47"/>
      <c r="TAZ815" s="47"/>
      <c r="TBA815" s="47"/>
      <c r="TBB815" s="47"/>
      <c r="TBC815" s="47"/>
      <c r="TBD815" s="47"/>
      <c r="TBE815" s="47"/>
      <c r="TBF815" s="47"/>
      <c r="TBG815" s="47"/>
      <c r="TBH815" s="47"/>
      <c r="TBI815" s="47"/>
      <c r="TBJ815" s="47"/>
      <c r="TBK815" s="47"/>
      <c r="TBL815" s="47"/>
      <c r="TBM815" s="47"/>
      <c r="TBN815" s="47"/>
      <c r="TBO815" s="47"/>
      <c r="TBP815" s="47"/>
      <c r="TBQ815" s="47"/>
      <c r="TBR815" s="47"/>
      <c r="TBS815" s="47"/>
      <c r="TBT815" s="47"/>
      <c r="TBU815" s="47"/>
      <c r="TBV815" s="47"/>
      <c r="TBW815" s="47"/>
      <c r="TBX815" s="47"/>
      <c r="TBY815" s="47"/>
      <c r="TBZ815" s="47"/>
      <c r="TCA815" s="47"/>
      <c r="TCB815" s="47"/>
      <c r="TCC815" s="47"/>
      <c r="TCD815" s="47"/>
      <c r="TCE815" s="47"/>
      <c r="TCF815" s="47"/>
      <c r="TCG815" s="47"/>
      <c r="TCH815" s="47"/>
      <c r="TCI815" s="47"/>
      <c r="TCJ815" s="47"/>
      <c r="TCK815" s="47"/>
      <c r="TCL815" s="47"/>
      <c r="TCM815" s="47"/>
      <c r="TCN815" s="47"/>
      <c r="TCO815" s="47"/>
      <c r="TCP815" s="47"/>
      <c r="TCQ815" s="47"/>
      <c r="TCR815" s="47"/>
      <c r="TCS815" s="47"/>
      <c r="TCT815" s="47"/>
      <c r="TCU815" s="47"/>
      <c r="TCV815" s="47"/>
      <c r="TCW815" s="47"/>
      <c r="TCX815" s="47"/>
      <c r="TCY815" s="47"/>
      <c r="TCZ815" s="47"/>
      <c r="TDA815" s="47"/>
      <c r="TDB815" s="47"/>
      <c r="TDC815" s="47"/>
      <c r="TDD815" s="47"/>
      <c r="TDE815" s="47"/>
      <c r="TDF815" s="47"/>
      <c r="TDG815" s="47"/>
      <c r="TDH815" s="47"/>
      <c r="TDI815" s="47"/>
      <c r="TDJ815" s="47"/>
      <c r="TDK815" s="47"/>
      <c r="TDL815" s="47"/>
      <c r="TDM815" s="47"/>
      <c r="TDN815" s="47"/>
      <c r="TDO815" s="47"/>
      <c r="TDP815" s="47"/>
      <c r="TDQ815" s="47"/>
      <c r="TDR815" s="47"/>
      <c r="TDS815" s="47"/>
      <c r="TDT815" s="47"/>
      <c r="TDU815" s="47"/>
      <c r="TDV815" s="47"/>
      <c r="TDW815" s="47"/>
      <c r="TDX815" s="47"/>
      <c r="TDY815" s="47"/>
      <c r="TDZ815" s="47"/>
      <c r="TEA815" s="47"/>
      <c r="TEB815" s="47"/>
      <c r="TEC815" s="47"/>
      <c r="TED815" s="47"/>
      <c r="TEE815" s="47"/>
      <c r="TEF815" s="47"/>
      <c r="TEG815" s="47"/>
      <c r="TEH815" s="47"/>
      <c r="TEI815" s="47"/>
      <c r="TEJ815" s="47"/>
      <c r="TEK815" s="47"/>
      <c r="TEL815" s="47"/>
      <c r="TEM815" s="47"/>
      <c r="TEN815" s="47"/>
      <c r="TEO815" s="47"/>
      <c r="TEP815" s="47"/>
      <c r="TEQ815" s="47"/>
      <c r="TER815" s="47"/>
      <c r="TES815" s="47"/>
      <c r="TET815" s="47"/>
      <c r="TEU815" s="47"/>
      <c r="TEV815" s="47"/>
      <c r="TEW815" s="47"/>
      <c r="TEX815" s="47"/>
      <c r="TEY815" s="47"/>
      <c r="TEZ815" s="47"/>
      <c r="TFA815" s="47"/>
      <c r="TFB815" s="47"/>
      <c r="TFC815" s="47"/>
      <c r="TFD815" s="47"/>
      <c r="TFE815" s="47"/>
      <c r="TFF815" s="47"/>
      <c r="TFG815" s="47"/>
      <c r="TFH815" s="47"/>
      <c r="TFI815" s="47"/>
      <c r="TFJ815" s="47"/>
      <c r="TFK815" s="47"/>
      <c r="TFL815" s="47"/>
      <c r="TFM815" s="47"/>
      <c r="TFN815" s="47"/>
      <c r="TFO815" s="47"/>
      <c r="TFP815" s="47"/>
      <c r="TFQ815" s="47"/>
      <c r="TFR815" s="47"/>
      <c r="TFS815" s="47"/>
      <c r="TFT815" s="47"/>
      <c r="TFU815" s="47"/>
      <c r="TFV815" s="47"/>
      <c r="TFW815" s="47"/>
      <c r="TFX815" s="47"/>
      <c r="TFY815" s="47"/>
      <c r="TFZ815" s="47"/>
      <c r="TGA815" s="47"/>
      <c r="TGB815" s="47"/>
      <c r="TGC815" s="47"/>
      <c r="TGD815" s="47"/>
      <c r="TGE815" s="47"/>
      <c r="TGF815" s="47"/>
      <c r="TGG815" s="47"/>
      <c r="TGH815" s="47"/>
      <c r="TGI815" s="47"/>
      <c r="TGJ815" s="47"/>
      <c r="TGK815" s="47"/>
      <c r="TGL815" s="47"/>
      <c r="TGM815" s="47"/>
      <c r="TGN815" s="47"/>
      <c r="TGO815" s="47"/>
      <c r="TGP815" s="47"/>
      <c r="TGQ815" s="47"/>
      <c r="TGR815" s="47"/>
      <c r="TGS815" s="47"/>
      <c r="TGT815" s="47"/>
      <c r="TGU815" s="47"/>
      <c r="TGV815" s="47"/>
      <c r="TGW815" s="47"/>
      <c r="TGX815" s="47"/>
      <c r="TGY815" s="47"/>
      <c r="TGZ815" s="47"/>
      <c r="THA815" s="47"/>
      <c r="THB815" s="47"/>
      <c r="THC815" s="47"/>
      <c r="THD815" s="47"/>
      <c r="THE815" s="47"/>
      <c r="THF815" s="47"/>
      <c r="THG815" s="47"/>
      <c r="THH815" s="47"/>
      <c r="THI815" s="47"/>
      <c r="THJ815" s="47"/>
      <c r="THK815" s="47"/>
      <c r="THL815" s="47"/>
      <c r="THM815" s="47"/>
      <c r="THN815" s="47"/>
      <c r="THO815" s="47"/>
      <c r="THP815" s="47"/>
      <c r="THQ815" s="47"/>
      <c r="THR815" s="47"/>
      <c r="THS815" s="47"/>
      <c r="THT815" s="47"/>
      <c r="THU815" s="47"/>
      <c r="THV815" s="47"/>
      <c r="THW815" s="47"/>
      <c r="THX815" s="47"/>
      <c r="THY815" s="47"/>
      <c r="THZ815" s="47"/>
      <c r="TIA815" s="47"/>
      <c r="TIB815" s="47"/>
      <c r="TIC815" s="47"/>
      <c r="TID815" s="47"/>
      <c r="TIE815" s="47"/>
      <c r="TIF815" s="47"/>
      <c r="TIG815" s="47"/>
      <c r="TIH815" s="47"/>
      <c r="TII815" s="47"/>
      <c r="TIJ815" s="47"/>
      <c r="TIK815" s="47"/>
      <c r="TIL815" s="47"/>
      <c r="TIM815" s="47"/>
      <c r="TIN815" s="47"/>
      <c r="TIO815" s="47"/>
      <c r="TIP815" s="47"/>
      <c r="TIQ815" s="47"/>
      <c r="TIR815" s="47"/>
      <c r="TIS815" s="47"/>
      <c r="TIT815" s="47"/>
      <c r="TIU815" s="47"/>
      <c r="TIV815" s="47"/>
      <c r="TIW815" s="47"/>
      <c r="TIX815" s="47"/>
      <c r="TIY815" s="47"/>
      <c r="TIZ815" s="47"/>
      <c r="TJA815" s="47"/>
      <c r="TJB815" s="47"/>
      <c r="TJC815" s="47"/>
      <c r="TJD815" s="47"/>
      <c r="TJE815" s="47"/>
      <c r="TJF815" s="47"/>
      <c r="TJG815" s="47"/>
      <c r="TJH815" s="47"/>
      <c r="TJI815" s="47"/>
      <c r="TJJ815" s="47"/>
      <c r="TJK815" s="47"/>
      <c r="TJL815" s="47"/>
      <c r="TJM815" s="47"/>
      <c r="TJN815" s="47"/>
      <c r="TJO815" s="47"/>
      <c r="TJP815" s="47"/>
      <c r="TJQ815" s="47"/>
      <c r="TJR815" s="47"/>
      <c r="TJS815" s="47"/>
      <c r="TJT815" s="47"/>
      <c r="TJU815" s="47"/>
      <c r="TJV815" s="47"/>
      <c r="TJW815" s="47"/>
      <c r="TJX815" s="47"/>
      <c r="TJY815" s="47"/>
      <c r="TJZ815" s="47"/>
      <c r="TKA815" s="47"/>
      <c r="TKB815" s="47"/>
      <c r="TKC815" s="47"/>
      <c r="TKD815" s="47"/>
      <c r="TKE815" s="47"/>
      <c r="TKF815" s="47"/>
      <c r="TKG815" s="47"/>
      <c r="TKH815" s="47"/>
      <c r="TKI815" s="47"/>
      <c r="TKJ815" s="47"/>
      <c r="TKK815" s="47"/>
      <c r="TKL815" s="47"/>
      <c r="TKM815" s="47"/>
      <c r="TKN815" s="47"/>
      <c r="TKO815" s="47"/>
      <c r="TKP815" s="47"/>
      <c r="TKQ815" s="47"/>
      <c r="TKR815" s="47"/>
      <c r="TKS815" s="47"/>
      <c r="TKT815" s="47"/>
      <c r="TKU815" s="47"/>
      <c r="TKV815" s="47"/>
      <c r="TKW815" s="47"/>
      <c r="TKX815" s="47"/>
      <c r="TKY815" s="47"/>
      <c r="TKZ815" s="47"/>
      <c r="TLA815" s="47"/>
      <c r="TLB815" s="47"/>
      <c r="TLC815" s="47"/>
      <c r="TLD815" s="47"/>
      <c r="TLE815" s="47"/>
      <c r="TLF815" s="47"/>
      <c r="TLG815" s="47"/>
      <c r="TLH815" s="47"/>
      <c r="TLI815" s="47"/>
      <c r="TLJ815" s="47"/>
      <c r="TLK815" s="47"/>
      <c r="TLL815" s="47"/>
      <c r="TLM815" s="47"/>
      <c r="TLN815" s="47"/>
      <c r="TLO815" s="47"/>
      <c r="TLP815" s="47"/>
      <c r="TLQ815" s="47"/>
      <c r="TLR815" s="47"/>
      <c r="TLS815" s="47"/>
      <c r="TLT815" s="47"/>
      <c r="TLU815" s="47"/>
      <c r="TLV815" s="47"/>
      <c r="TLW815" s="47"/>
      <c r="TLX815" s="47"/>
      <c r="TLY815" s="47"/>
      <c r="TLZ815" s="47"/>
      <c r="TMA815" s="47"/>
      <c r="TMB815" s="47"/>
      <c r="TMC815" s="47"/>
      <c r="TMD815" s="47"/>
      <c r="TME815" s="47"/>
      <c r="TMF815" s="47"/>
      <c r="TMG815" s="47"/>
      <c r="TMH815" s="47"/>
      <c r="TMI815" s="47"/>
      <c r="TMJ815" s="47"/>
      <c r="TMK815" s="47"/>
      <c r="TML815" s="47"/>
      <c r="TMM815" s="47"/>
      <c r="TMN815" s="47"/>
      <c r="TMO815" s="47"/>
      <c r="TMP815" s="47"/>
      <c r="TMQ815" s="47"/>
      <c r="TMR815" s="47"/>
      <c r="TMS815" s="47"/>
      <c r="TMT815" s="47"/>
      <c r="TMU815" s="47"/>
      <c r="TMV815" s="47"/>
      <c r="TMW815" s="47"/>
      <c r="TMX815" s="47"/>
      <c r="TMY815" s="47"/>
      <c r="TMZ815" s="47"/>
      <c r="TNA815" s="47"/>
      <c r="TNB815" s="47"/>
      <c r="TNC815" s="47"/>
      <c r="TND815" s="47"/>
      <c r="TNE815" s="47"/>
      <c r="TNF815" s="47"/>
      <c r="TNG815" s="47"/>
      <c r="TNH815" s="47"/>
      <c r="TNI815" s="47"/>
      <c r="TNJ815" s="47"/>
      <c r="TNK815" s="47"/>
      <c r="TNL815" s="47"/>
      <c r="TNM815" s="47"/>
      <c r="TNN815" s="47"/>
      <c r="TNO815" s="47"/>
      <c r="TNP815" s="47"/>
      <c r="TNQ815" s="47"/>
      <c r="TNR815" s="47"/>
      <c r="TNS815" s="47"/>
      <c r="TNT815" s="47"/>
      <c r="TNU815" s="47"/>
      <c r="TNV815" s="47"/>
      <c r="TNW815" s="47"/>
      <c r="TNX815" s="47"/>
      <c r="TNY815" s="47"/>
      <c r="TNZ815" s="47"/>
      <c r="TOA815" s="47"/>
      <c r="TOB815" s="47"/>
      <c r="TOC815" s="47"/>
      <c r="TOD815" s="47"/>
      <c r="TOE815" s="47"/>
      <c r="TOF815" s="47"/>
      <c r="TOG815" s="47"/>
      <c r="TOH815" s="47"/>
      <c r="TOI815" s="47"/>
      <c r="TOJ815" s="47"/>
      <c r="TOK815" s="47"/>
      <c r="TOL815" s="47"/>
      <c r="TOM815" s="47"/>
      <c r="TON815" s="47"/>
      <c r="TOO815" s="47"/>
      <c r="TOP815" s="47"/>
      <c r="TOQ815" s="47"/>
      <c r="TOR815" s="47"/>
      <c r="TOS815" s="47"/>
      <c r="TOT815" s="47"/>
      <c r="TOU815" s="47"/>
      <c r="TOV815" s="47"/>
      <c r="TOW815" s="47"/>
      <c r="TOX815" s="47"/>
      <c r="TOY815" s="47"/>
      <c r="TOZ815" s="47"/>
      <c r="TPA815" s="47"/>
      <c r="TPB815" s="47"/>
      <c r="TPC815" s="47"/>
      <c r="TPD815" s="47"/>
      <c r="TPE815" s="47"/>
      <c r="TPF815" s="47"/>
      <c r="TPG815" s="47"/>
      <c r="TPH815" s="47"/>
      <c r="TPI815" s="47"/>
      <c r="TPJ815" s="47"/>
      <c r="TPK815" s="47"/>
      <c r="TPL815" s="47"/>
      <c r="TPM815" s="47"/>
      <c r="TPN815" s="47"/>
      <c r="TPO815" s="47"/>
      <c r="TPP815" s="47"/>
      <c r="TPQ815" s="47"/>
      <c r="TPR815" s="47"/>
      <c r="TPS815" s="47"/>
      <c r="TPT815" s="47"/>
      <c r="TPU815" s="47"/>
      <c r="TPV815" s="47"/>
      <c r="TPW815" s="47"/>
      <c r="TPX815" s="47"/>
      <c r="TPY815" s="47"/>
      <c r="TPZ815" s="47"/>
      <c r="TQA815" s="47"/>
      <c r="TQB815" s="47"/>
      <c r="TQC815" s="47"/>
      <c r="TQD815" s="47"/>
      <c r="TQE815" s="47"/>
      <c r="TQF815" s="47"/>
      <c r="TQG815" s="47"/>
      <c r="TQH815" s="47"/>
      <c r="TQI815" s="47"/>
      <c r="TQJ815" s="47"/>
      <c r="TQK815" s="47"/>
      <c r="TQL815" s="47"/>
      <c r="TQM815" s="47"/>
      <c r="TQN815" s="47"/>
      <c r="TQO815" s="47"/>
      <c r="TQP815" s="47"/>
      <c r="TQQ815" s="47"/>
      <c r="TQR815" s="47"/>
      <c r="TQS815" s="47"/>
      <c r="TQT815" s="47"/>
      <c r="TQU815" s="47"/>
      <c r="TQV815" s="47"/>
      <c r="TQW815" s="47"/>
      <c r="TQX815" s="47"/>
      <c r="TQY815" s="47"/>
      <c r="TQZ815" s="47"/>
      <c r="TRA815" s="47"/>
      <c r="TRB815" s="47"/>
      <c r="TRC815" s="47"/>
      <c r="TRD815" s="47"/>
      <c r="TRE815" s="47"/>
      <c r="TRF815" s="47"/>
      <c r="TRG815" s="47"/>
      <c r="TRH815" s="47"/>
      <c r="TRI815" s="47"/>
      <c r="TRJ815" s="47"/>
      <c r="TRK815" s="47"/>
      <c r="TRL815" s="47"/>
      <c r="TRM815" s="47"/>
      <c r="TRN815" s="47"/>
      <c r="TRO815" s="47"/>
      <c r="TRP815" s="47"/>
      <c r="TRQ815" s="47"/>
      <c r="TRR815" s="47"/>
      <c r="TRS815" s="47"/>
      <c r="TRT815" s="47"/>
      <c r="TRU815" s="47"/>
      <c r="TRV815" s="47"/>
      <c r="TRW815" s="47"/>
      <c r="TRX815" s="47"/>
      <c r="TRY815" s="47"/>
      <c r="TRZ815" s="47"/>
      <c r="TSA815" s="47"/>
      <c r="TSB815" s="47"/>
      <c r="TSC815" s="47"/>
      <c r="TSD815" s="47"/>
      <c r="TSE815" s="47"/>
      <c r="TSF815" s="47"/>
      <c r="TSG815" s="47"/>
      <c r="TSH815" s="47"/>
      <c r="TSI815" s="47"/>
      <c r="TSJ815" s="47"/>
      <c r="TSK815" s="47"/>
      <c r="TSL815" s="47"/>
      <c r="TSM815" s="47"/>
      <c r="TSN815" s="47"/>
      <c r="TSO815" s="47"/>
      <c r="TSP815" s="47"/>
      <c r="TSQ815" s="47"/>
      <c r="TSR815" s="47"/>
      <c r="TSS815" s="47"/>
      <c r="TST815" s="47"/>
      <c r="TSU815" s="47"/>
      <c r="TSV815" s="47"/>
      <c r="TSW815" s="47"/>
      <c r="TSX815" s="47"/>
      <c r="TSY815" s="47"/>
      <c r="TSZ815" s="47"/>
      <c r="TTA815" s="47"/>
      <c r="TTB815" s="47"/>
      <c r="TTC815" s="47"/>
      <c r="TTD815" s="47"/>
      <c r="TTE815" s="47"/>
      <c r="TTF815" s="47"/>
      <c r="TTG815" s="47"/>
      <c r="TTH815" s="47"/>
      <c r="TTI815" s="47"/>
      <c r="TTJ815" s="47"/>
      <c r="TTK815" s="47"/>
      <c r="TTL815" s="47"/>
      <c r="TTM815" s="47"/>
      <c r="TTN815" s="47"/>
      <c r="TTO815" s="47"/>
      <c r="TTP815" s="47"/>
      <c r="TTQ815" s="47"/>
      <c r="TTR815" s="47"/>
      <c r="TTS815" s="47"/>
      <c r="TTT815" s="47"/>
      <c r="TTU815" s="47"/>
      <c r="TTV815" s="47"/>
      <c r="TTW815" s="47"/>
      <c r="TTX815" s="47"/>
      <c r="TTY815" s="47"/>
      <c r="TTZ815" s="47"/>
      <c r="TUA815" s="47"/>
      <c r="TUB815" s="47"/>
      <c r="TUC815" s="47"/>
      <c r="TUD815" s="47"/>
      <c r="TUE815" s="47"/>
      <c r="TUF815" s="47"/>
      <c r="TUG815" s="47"/>
      <c r="TUH815" s="47"/>
      <c r="TUI815" s="47"/>
      <c r="TUJ815" s="47"/>
      <c r="TUK815" s="47"/>
      <c r="TUL815" s="47"/>
      <c r="TUM815" s="47"/>
      <c r="TUN815" s="47"/>
      <c r="TUO815" s="47"/>
      <c r="TUP815" s="47"/>
      <c r="TUQ815" s="47"/>
      <c r="TUR815" s="47"/>
      <c r="TUS815" s="47"/>
      <c r="TUT815" s="47"/>
      <c r="TUU815" s="47"/>
      <c r="TUV815" s="47"/>
      <c r="TUW815" s="47"/>
      <c r="TUX815" s="47"/>
      <c r="TUY815" s="47"/>
      <c r="TUZ815" s="47"/>
      <c r="TVA815" s="47"/>
      <c r="TVB815" s="47"/>
      <c r="TVC815" s="47"/>
      <c r="TVD815" s="47"/>
      <c r="TVE815" s="47"/>
      <c r="TVF815" s="47"/>
      <c r="TVG815" s="47"/>
      <c r="TVH815" s="47"/>
      <c r="TVI815" s="47"/>
      <c r="TVJ815" s="47"/>
      <c r="TVK815" s="47"/>
      <c r="TVL815" s="47"/>
      <c r="TVM815" s="47"/>
      <c r="TVN815" s="47"/>
      <c r="TVO815" s="47"/>
      <c r="TVP815" s="47"/>
      <c r="TVQ815" s="47"/>
      <c r="TVR815" s="47"/>
      <c r="TVS815" s="47"/>
      <c r="TVT815" s="47"/>
      <c r="TVU815" s="47"/>
      <c r="TVV815" s="47"/>
      <c r="TVW815" s="47"/>
      <c r="TVX815" s="47"/>
      <c r="TVY815" s="47"/>
      <c r="TVZ815" s="47"/>
      <c r="TWA815" s="47"/>
      <c r="TWB815" s="47"/>
      <c r="TWC815" s="47"/>
      <c r="TWD815" s="47"/>
      <c r="TWE815" s="47"/>
      <c r="TWF815" s="47"/>
      <c r="TWG815" s="47"/>
      <c r="TWH815" s="47"/>
      <c r="TWI815" s="47"/>
      <c r="TWJ815" s="47"/>
      <c r="TWK815" s="47"/>
      <c r="TWL815" s="47"/>
      <c r="TWM815" s="47"/>
      <c r="TWN815" s="47"/>
      <c r="TWO815" s="47"/>
      <c r="TWP815" s="47"/>
      <c r="TWQ815" s="47"/>
      <c r="TWR815" s="47"/>
      <c r="TWS815" s="47"/>
      <c r="TWT815" s="47"/>
      <c r="TWU815" s="47"/>
      <c r="TWV815" s="47"/>
      <c r="TWW815" s="47"/>
      <c r="TWX815" s="47"/>
      <c r="TWY815" s="47"/>
      <c r="TWZ815" s="47"/>
      <c r="TXA815" s="47"/>
      <c r="TXB815" s="47"/>
      <c r="TXC815" s="47"/>
      <c r="TXD815" s="47"/>
      <c r="TXE815" s="47"/>
      <c r="TXF815" s="47"/>
      <c r="TXG815" s="47"/>
      <c r="TXH815" s="47"/>
      <c r="TXI815" s="47"/>
      <c r="TXJ815" s="47"/>
      <c r="TXK815" s="47"/>
      <c r="TXL815" s="47"/>
      <c r="TXM815" s="47"/>
      <c r="TXN815" s="47"/>
      <c r="TXO815" s="47"/>
      <c r="TXP815" s="47"/>
      <c r="TXQ815" s="47"/>
      <c r="TXR815" s="47"/>
      <c r="TXS815" s="47"/>
      <c r="TXT815" s="47"/>
      <c r="TXU815" s="47"/>
      <c r="TXV815" s="47"/>
      <c r="TXW815" s="47"/>
      <c r="TXX815" s="47"/>
      <c r="TXY815" s="47"/>
      <c r="TXZ815" s="47"/>
      <c r="TYA815" s="47"/>
      <c r="TYB815" s="47"/>
      <c r="TYC815" s="47"/>
      <c r="TYD815" s="47"/>
      <c r="TYE815" s="47"/>
      <c r="TYF815" s="47"/>
      <c r="TYG815" s="47"/>
      <c r="TYH815" s="47"/>
      <c r="TYI815" s="47"/>
      <c r="TYJ815" s="47"/>
      <c r="TYK815" s="47"/>
      <c r="TYL815" s="47"/>
      <c r="TYM815" s="47"/>
      <c r="TYN815" s="47"/>
      <c r="TYO815" s="47"/>
      <c r="TYP815" s="47"/>
      <c r="TYQ815" s="47"/>
      <c r="TYR815" s="47"/>
      <c r="TYS815" s="47"/>
      <c r="TYT815" s="47"/>
      <c r="TYU815" s="47"/>
      <c r="TYV815" s="47"/>
      <c r="TYW815" s="47"/>
      <c r="TYX815" s="47"/>
      <c r="TYY815" s="47"/>
      <c r="TYZ815" s="47"/>
      <c r="TZA815" s="47"/>
      <c r="TZB815" s="47"/>
      <c r="TZC815" s="47"/>
      <c r="TZD815" s="47"/>
      <c r="TZE815" s="47"/>
      <c r="TZF815" s="47"/>
      <c r="TZG815" s="47"/>
      <c r="TZH815" s="47"/>
      <c r="TZI815" s="47"/>
      <c r="TZJ815" s="47"/>
      <c r="TZK815" s="47"/>
      <c r="TZL815" s="47"/>
      <c r="TZM815" s="47"/>
      <c r="TZN815" s="47"/>
      <c r="TZO815" s="47"/>
      <c r="TZP815" s="47"/>
      <c r="TZQ815" s="47"/>
      <c r="TZR815" s="47"/>
      <c r="TZS815" s="47"/>
      <c r="TZT815" s="47"/>
      <c r="TZU815" s="47"/>
      <c r="TZV815" s="47"/>
      <c r="TZW815" s="47"/>
      <c r="TZX815" s="47"/>
      <c r="TZY815" s="47"/>
      <c r="TZZ815" s="47"/>
      <c r="UAA815" s="47"/>
      <c r="UAB815" s="47"/>
      <c r="UAC815" s="47"/>
      <c r="UAD815" s="47"/>
      <c r="UAE815" s="47"/>
      <c r="UAF815" s="47"/>
      <c r="UAG815" s="47"/>
      <c r="UAH815" s="47"/>
      <c r="UAI815" s="47"/>
      <c r="UAJ815" s="47"/>
      <c r="UAK815" s="47"/>
      <c r="UAL815" s="47"/>
      <c r="UAM815" s="47"/>
      <c r="UAN815" s="47"/>
      <c r="UAO815" s="47"/>
      <c r="UAP815" s="47"/>
      <c r="UAQ815" s="47"/>
      <c r="UAR815" s="47"/>
      <c r="UAS815" s="47"/>
      <c r="UAT815" s="47"/>
      <c r="UAU815" s="47"/>
      <c r="UAV815" s="47"/>
      <c r="UAW815" s="47"/>
      <c r="UAX815" s="47"/>
      <c r="UAY815" s="47"/>
      <c r="UAZ815" s="47"/>
      <c r="UBA815" s="47"/>
      <c r="UBB815" s="47"/>
      <c r="UBC815" s="47"/>
      <c r="UBD815" s="47"/>
      <c r="UBE815" s="47"/>
      <c r="UBF815" s="47"/>
      <c r="UBG815" s="47"/>
      <c r="UBH815" s="47"/>
      <c r="UBI815" s="47"/>
      <c r="UBJ815" s="47"/>
      <c r="UBK815" s="47"/>
      <c r="UBL815" s="47"/>
      <c r="UBM815" s="47"/>
      <c r="UBN815" s="47"/>
      <c r="UBO815" s="47"/>
      <c r="UBP815" s="47"/>
      <c r="UBQ815" s="47"/>
      <c r="UBR815" s="47"/>
      <c r="UBS815" s="47"/>
      <c r="UBT815" s="47"/>
      <c r="UBU815" s="47"/>
      <c r="UBV815" s="47"/>
      <c r="UBW815" s="47"/>
      <c r="UBX815" s="47"/>
      <c r="UBY815" s="47"/>
      <c r="UBZ815" s="47"/>
      <c r="UCA815" s="47"/>
      <c r="UCB815" s="47"/>
      <c r="UCC815" s="47"/>
      <c r="UCD815" s="47"/>
      <c r="UCE815" s="47"/>
      <c r="UCF815" s="47"/>
      <c r="UCG815" s="47"/>
      <c r="UCH815" s="47"/>
      <c r="UCI815" s="47"/>
      <c r="UCJ815" s="47"/>
      <c r="UCK815" s="47"/>
      <c r="UCL815" s="47"/>
      <c r="UCM815" s="47"/>
      <c r="UCN815" s="47"/>
      <c r="UCO815" s="47"/>
      <c r="UCP815" s="47"/>
      <c r="UCQ815" s="47"/>
      <c r="UCR815" s="47"/>
      <c r="UCS815" s="47"/>
      <c r="UCT815" s="47"/>
      <c r="UCU815" s="47"/>
      <c r="UCV815" s="47"/>
      <c r="UCW815" s="47"/>
      <c r="UCX815" s="47"/>
      <c r="UCY815" s="47"/>
      <c r="UCZ815" s="47"/>
      <c r="UDA815" s="47"/>
      <c r="UDB815" s="47"/>
      <c r="UDC815" s="47"/>
      <c r="UDD815" s="47"/>
      <c r="UDE815" s="47"/>
      <c r="UDF815" s="47"/>
      <c r="UDG815" s="47"/>
      <c r="UDH815" s="47"/>
      <c r="UDI815" s="47"/>
      <c r="UDJ815" s="47"/>
      <c r="UDK815" s="47"/>
      <c r="UDL815" s="47"/>
      <c r="UDM815" s="47"/>
      <c r="UDN815" s="47"/>
      <c r="UDO815" s="47"/>
      <c r="UDP815" s="47"/>
      <c r="UDQ815" s="47"/>
      <c r="UDR815" s="47"/>
      <c r="UDS815" s="47"/>
      <c r="UDT815" s="47"/>
      <c r="UDU815" s="47"/>
      <c r="UDV815" s="47"/>
      <c r="UDW815" s="47"/>
      <c r="UDX815" s="47"/>
      <c r="UDY815" s="47"/>
      <c r="UDZ815" s="47"/>
      <c r="UEA815" s="47"/>
      <c r="UEB815" s="47"/>
      <c r="UEC815" s="47"/>
      <c r="UED815" s="47"/>
      <c r="UEE815" s="47"/>
      <c r="UEF815" s="47"/>
      <c r="UEG815" s="47"/>
      <c r="UEH815" s="47"/>
      <c r="UEI815" s="47"/>
      <c r="UEJ815" s="47"/>
      <c r="UEK815" s="47"/>
      <c r="UEL815" s="47"/>
      <c r="UEM815" s="47"/>
      <c r="UEN815" s="47"/>
      <c r="UEO815" s="47"/>
      <c r="UEP815" s="47"/>
      <c r="UEQ815" s="47"/>
      <c r="UER815" s="47"/>
      <c r="UES815" s="47"/>
      <c r="UET815" s="47"/>
      <c r="UEU815" s="47"/>
      <c r="UEV815" s="47"/>
      <c r="UEW815" s="47"/>
      <c r="UEX815" s="47"/>
      <c r="UEY815" s="47"/>
      <c r="UEZ815" s="47"/>
      <c r="UFA815" s="47"/>
      <c r="UFB815" s="47"/>
      <c r="UFC815" s="47"/>
      <c r="UFD815" s="47"/>
      <c r="UFE815" s="47"/>
      <c r="UFF815" s="47"/>
      <c r="UFG815" s="47"/>
      <c r="UFH815" s="47"/>
      <c r="UFI815" s="47"/>
      <c r="UFJ815" s="47"/>
      <c r="UFK815" s="47"/>
      <c r="UFL815" s="47"/>
      <c r="UFM815" s="47"/>
      <c r="UFN815" s="47"/>
      <c r="UFO815" s="47"/>
      <c r="UFP815" s="47"/>
      <c r="UFQ815" s="47"/>
      <c r="UFR815" s="47"/>
      <c r="UFS815" s="47"/>
      <c r="UFT815" s="47"/>
      <c r="UFU815" s="47"/>
      <c r="UFV815" s="47"/>
      <c r="UFW815" s="47"/>
      <c r="UFX815" s="47"/>
      <c r="UFY815" s="47"/>
      <c r="UFZ815" s="47"/>
      <c r="UGA815" s="47"/>
      <c r="UGB815" s="47"/>
      <c r="UGC815" s="47"/>
      <c r="UGD815" s="47"/>
      <c r="UGE815" s="47"/>
      <c r="UGF815" s="47"/>
      <c r="UGG815" s="47"/>
      <c r="UGH815" s="47"/>
      <c r="UGI815" s="47"/>
      <c r="UGJ815" s="47"/>
      <c r="UGK815" s="47"/>
      <c r="UGL815" s="47"/>
      <c r="UGM815" s="47"/>
      <c r="UGN815" s="47"/>
      <c r="UGO815" s="47"/>
      <c r="UGP815" s="47"/>
      <c r="UGQ815" s="47"/>
      <c r="UGR815" s="47"/>
      <c r="UGS815" s="47"/>
      <c r="UGT815" s="47"/>
      <c r="UGU815" s="47"/>
      <c r="UGV815" s="47"/>
      <c r="UGW815" s="47"/>
      <c r="UGX815" s="47"/>
      <c r="UGY815" s="47"/>
      <c r="UGZ815" s="47"/>
      <c r="UHA815" s="47"/>
      <c r="UHB815" s="47"/>
      <c r="UHC815" s="47"/>
      <c r="UHD815" s="47"/>
      <c r="UHE815" s="47"/>
      <c r="UHF815" s="47"/>
      <c r="UHG815" s="47"/>
      <c r="UHH815" s="47"/>
      <c r="UHI815" s="47"/>
      <c r="UHJ815" s="47"/>
      <c r="UHK815" s="47"/>
      <c r="UHL815" s="47"/>
      <c r="UHM815" s="47"/>
      <c r="UHN815" s="47"/>
      <c r="UHO815" s="47"/>
      <c r="UHP815" s="47"/>
      <c r="UHQ815" s="47"/>
      <c r="UHR815" s="47"/>
      <c r="UHS815" s="47"/>
      <c r="UHT815" s="47"/>
      <c r="UHU815" s="47"/>
      <c r="UHV815" s="47"/>
      <c r="UHW815" s="47"/>
      <c r="UHX815" s="47"/>
      <c r="UHY815" s="47"/>
      <c r="UHZ815" s="47"/>
      <c r="UIA815" s="47"/>
      <c r="UIB815" s="47"/>
      <c r="UIC815" s="47"/>
      <c r="UID815" s="47"/>
      <c r="UIE815" s="47"/>
      <c r="UIF815" s="47"/>
      <c r="UIG815" s="47"/>
      <c r="UIH815" s="47"/>
      <c r="UII815" s="47"/>
      <c r="UIJ815" s="47"/>
      <c r="UIK815" s="47"/>
      <c r="UIL815" s="47"/>
      <c r="UIM815" s="47"/>
      <c r="UIN815" s="47"/>
      <c r="UIO815" s="47"/>
      <c r="UIP815" s="47"/>
      <c r="UIQ815" s="47"/>
      <c r="UIR815" s="47"/>
      <c r="UIS815" s="47"/>
      <c r="UIT815" s="47"/>
      <c r="UIU815" s="47"/>
      <c r="UIV815" s="47"/>
      <c r="UIW815" s="47"/>
      <c r="UIX815" s="47"/>
      <c r="UIY815" s="47"/>
      <c r="UIZ815" s="47"/>
      <c r="UJA815" s="47"/>
      <c r="UJB815" s="47"/>
      <c r="UJC815" s="47"/>
      <c r="UJD815" s="47"/>
      <c r="UJE815" s="47"/>
      <c r="UJF815" s="47"/>
      <c r="UJG815" s="47"/>
      <c r="UJH815" s="47"/>
      <c r="UJI815" s="47"/>
      <c r="UJJ815" s="47"/>
      <c r="UJK815" s="47"/>
      <c r="UJL815" s="47"/>
      <c r="UJM815" s="47"/>
      <c r="UJN815" s="47"/>
      <c r="UJO815" s="47"/>
      <c r="UJP815" s="47"/>
      <c r="UJQ815" s="47"/>
      <c r="UJR815" s="47"/>
      <c r="UJS815" s="47"/>
      <c r="UJT815" s="47"/>
      <c r="UJU815" s="47"/>
      <c r="UJV815" s="47"/>
      <c r="UJW815" s="47"/>
      <c r="UJX815" s="47"/>
      <c r="UJY815" s="47"/>
      <c r="UJZ815" s="47"/>
      <c r="UKA815" s="47"/>
      <c r="UKB815" s="47"/>
      <c r="UKC815" s="47"/>
      <c r="UKD815" s="47"/>
      <c r="UKE815" s="47"/>
      <c r="UKF815" s="47"/>
      <c r="UKG815" s="47"/>
      <c r="UKH815" s="47"/>
      <c r="UKI815" s="47"/>
      <c r="UKJ815" s="47"/>
      <c r="UKK815" s="47"/>
      <c r="UKL815" s="47"/>
      <c r="UKM815" s="47"/>
      <c r="UKN815" s="47"/>
      <c r="UKO815" s="47"/>
      <c r="UKP815" s="47"/>
      <c r="UKQ815" s="47"/>
      <c r="UKR815" s="47"/>
      <c r="UKS815" s="47"/>
      <c r="UKT815" s="47"/>
      <c r="UKU815" s="47"/>
      <c r="UKV815" s="47"/>
      <c r="UKW815" s="47"/>
      <c r="UKX815" s="47"/>
      <c r="UKY815" s="47"/>
      <c r="UKZ815" s="47"/>
      <c r="ULA815" s="47"/>
      <c r="ULB815" s="47"/>
      <c r="ULC815" s="47"/>
      <c r="ULD815" s="47"/>
      <c r="ULE815" s="47"/>
      <c r="ULF815" s="47"/>
      <c r="ULG815" s="47"/>
      <c r="ULH815" s="47"/>
      <c r="ULI815" s="47"/>
      <c r="ULJ815" s="47"/>
      <c r="ULK815" s="47"/>
      <c r="ULL815" s="47"/>
      <c r="ULM815" s="47"/>
      <c r="ULN815" s="47"/>
      <c r="ULO815" s="47"/>
      <c r="ULP815" s="47"/>
      <c r="ULQ815" s="47"/>
      <c r="ULR815" s="47"/>
      <c r="ULS815" s="47"/>
      <c r="ULT815" s="47"/>
      <c r="ULU815" s="47"/>
      <c r="ULV815" s="47"/>
      <c r="ULW815" s="47"/>
      <c r="ULX815" s="47"/>
      <c r="ULY815" s="47"/>
      <c r="ULZ815" s="47"/>
      <c r="UMA815" s="47"/>
      <c r="UMB815" s="47"/>
      <c r="UMC815" s="47"/>
      <c r="UMD815" s="47"/>
      <c r="UME815" s="47"/>
      <c r="UMF815" s="47"/>
      <c r="UMG815" s="47"/>
      <c r="UMH815" s="47"/>
      <c r="UMI815" s="47"/>
      <c r="UMJ815" s="47"/>
      <c r="UMK815" s="47"/>
      <c r="UML815" s="47"/>
      <c r="UMM815" s="47"/>
      <c r="UMN815" s="47"/>
      <c r="UMO815" s="47"/>
      <c r="UMP815" s="47"/>
      <c r="UMQ815" s="47"/>
      <c r="UMR815" s="47"/>
      <c r="UMS815" s="47"/>
      <c r="UMT815" s="47"/>
      <c r="UMU815" s="47"/>
      <c r="UMV815" s="47"/>
      <c r="UMW815" s="47"/>
      <c r="UMX815" s="47"/>
      <c r="UMY815" s="47"/>
      <c r="UMZ815" s="47"/>
      <c r="UNA815" s="47"/>
      <c r="UNB815" s="47"/>
      <c r="UNC815" s="47"/>
      <c r="UND815" s="47"/>
      <c r="UNE815" s="47"/>
      <c r="UNF815" s="47"/>
      <c r="UNG815" s="47"/>
      <c r="UNH815" s="47"/>
      <c r="UNI815" s="47"/>
      <c r="UNJ815" s="47"/>
      <c r="UNK815" s="47"/>
      <c r="UNL815" s="47"/>
      <c r="UNM815" s="47"/>
      <c r="UNN815" s="47"/>
      <c r="UNO815" s="47"/>
      <c r="UNP815" s="47"/>
      <c r="UNQ815" s="47"/>
      <c r="UNR815" s="47"/>
      <c r="UNS815" s="47"/>
      <c r="UNT815" s="47"/>
      <c r="UNU815" s="47"/>
      <c r="UNV815" s="47"/>
      <c r="UNW815" s="47"/>
      <c r="UNX815" s="47"/>
      <c r="UNY815" s="47"/>
      <c r="UNZ815" s="47"/>
      <c r="UOA815" s="47"/>
      <c r="UOB815" s="47"/>
      <c r="UOC815" s="47"/>
      <c r="UOD815" s="47"/>
      <c r="UOE815" s="47"/>
      <c r="UOF815" s="47"/>
      <c r="UOG815" s="47"/>
      <c r="UOH815" s="47"/>
      <c r="UOI815" s="47"/>
      <c r="UOJ815" s="47"/>
      <c r="UOK815" s="47"/>
      <c r="UOL815" s="47"/>
      <c r="UOM815" s="47"/>
      <c r="UON815" s="47"/>
      <c r="UOO815" s="47"/>
      <c r="UOP815" s="47"/>
      <c r="UOQ815" s="47"/>
      <c r="UOR815" s="47"/>
      <c r="UOS815" s="47"/>
      <c r="UOT815" s="47"/>
      <c r="UOU815" s="47"/>
      <c r="UOV815" s="47"/>
      <c r="UOW815" s="47"/>
      <c r="UOX815" s="47"/>
      <c r="UOY815" s="47"/>
      <c r="UOZ815" s="47"/>
      <c r="UPA815" s="47"/>
      <c r="UPB815" s="47"/>
      <c r="UPC815" s="47"/>
      <c r="UPD815" s="47"/>
      <c r="UPE815" s="47"/>
      <c r="UPF815" s="47"/>
      <c r="UPG815" s="47"/>
      <c r="UPH815" s="47"/>
      <c r="UPI815" s="47"/>
      <c r="UPJ815" s="47"/>
      <c r="UPK815" s="47"/>
      <c r="UPL815" s="47"/>
      <c r="UPM815" s="47"/>
      <c r="UPN815" s="47"/>
      <c r="UPO815" s="47"/>
      <c r="UPP815" s="47"/>
      <c r="UPQ815" s="47"/>
      <c r="UPR815" s="47"/>
      <c r="UPS815" s="47"/>
      <c r="UPT815" s="47"/>
      <c r="UPU815" s="47"/>
      <c r="UPV815" s="47"/>
      <c r="UPW815" s="47"/>
      <c r="UPX815" s="47"/>
      <c r="UPY815" s="47"/>
      <c r="UPZ815" s="47"/>
      <c r="UQA815" s="47"/>
      <c r="UQB815" s="47"/>
      <c r="UQC815" s="47"/>
      <c r="UQD815" s="47"/>
      <c r="UQE815" s="47"/>
      <c r="UQF815" s="47"/>
      <c r="UQG815" s="47"/>
      <c r="UQH815" s="47"/>
      <c r="UQI815" s="47"/>
      <c r="UQJ815" s="47"/>
      <c r="UQK815" s="47"/>
      <c r="UQL815" s="47"/>
      <c r="UQM815" s="47"/>
      <c r="UQN815" s="47"/>
      <c r="UQO815" s="47"/>
      <c r="UQP815" s="47"/>
      <c r="UQQ815" s="47"/>
      <c r="UQR815" s="47"/>
      <c r="UQS815" s="47"/>
      <c r="UQT815" s="47"/>
      <c r="UQU815" s="47"/>
      <c r="UQV815" s="47"/>
      <c r="UQW815" s="47"/>
      <c r="UQX815" s="47"/>
      <c r="UQY815" s="47"/>
      <c r="UQZ815" s="47"/>
      <c r="URA815" s="47"/>
      <c r="URB815" s="47"/>
      <c r="URC815" s="47"/>
      <c r="URD815" s="47"/>
      <c r="URE815" s="47"/>
      <c r="URF815" s="47"/>
      <c r="URG815" s="47"/>
      <c r="URH815" s="47"/>
      <c r="URI815" s="47"/>
      <c r="URJ815" s="47"/>
      <c r="URK815" s="47"/>
      <c r="URL815" s="47"/>
      <c r="URM815" s="47"/>
      <c r="URN815" s="47"/>
      <c r="URO815" s="47"/>
      <c r="URP815" s="47"/>
      <c r="URQ815" s="47"/>
      <c r="URR815" s="47"/>
      <c r="URS815" s="47"/>
      <c r="URT815" s="47"/>
      <c r="URU815" s="47"/>
      <c r="URV815" s="47"/>
      <c r="URW815" s="47"/>
      <c r="URX815" s="47"/>
      <c r="URY815" s="47"/>
      <c r="URZ815" s="47"/>
      <c r="USA815" s="47"/>
      <c r="USB815" s="47"/>
      <c r="USC815" s="47"/>
      <c r="USD815" s="47"/>
      <c r="USE815" s="47"/>
      <c r="USF815" s="47"/>
      <c r="USG815" s="47"/>
      <c r="USH815" s="47"/>
      <c r="USI815" s="47"/>
      <c r="USJ815" s="47"/>
      <c r="USK815" s="47"/>
      <c r="USL815" s="47"/>
      <c r="USM815" s="47"/>
      <c r="USN815" s="47"/>
      <c r="USO815" s="47"/>
      <c r="USP815" s="47"/>
      <c r="USQ815" s="47"/>
      <c r="USR815" s="47"/>
      <c r="USS815" s="47"/>
      <c r="UST815" s="47"/>
      <c r="USU815" s="47"/>
      <c r="USV815" s="47"/>
      <c r="USW815" s="47"/>
      <c r="USX815" s="47"/>
      <c r="USY815" s="47"/>
      <c r="USZ815" s="47"/>
      <c r="UTA815" s="47"/>
      <c r="UTB815" s="47"/>
      <c r="UTC815" s="47"/>
      <c r="UTD815" s="47"/>
      <c r="UTE815" s="47"/>
      <c r="UTF815" s="47"/>
      <c r="UTG815" s="47"/>
      <c r="UTH815" s="47"/>
      <c r="UTI815" s="47"/>
      <c r="UTJ815" s="47"/>
      <c r="UTK815" s="47"/>
      <c r="UTL815" s="47"/>
      <c r="UTM815" s="47"/>
      <c r="UTN815" s="47"/>
      <c r="UTO815" s="47"/>
      <c r="UTP815" s="47"/>
      <c r="UTQ815" s="47"/>
      <c r="UTR815" s="47"/>
      <c r="UTS815" s="47"/>
      <c r="UTT815" s="47"/>
      <c r="UTU815" s="47"/>
      <c r="UTV815" s="47"/>
      <c r="UTW815" s="47"/>
      <c r="UTX815" s="47"/>
      <c r="UTY815" s="47"/>
      <c r="UTZ815" s="47"/>
      <c r="UUA815" s="47"/>
      <c r="UUB815" s="47"/>
      <c r="UUC815" s="47"/>
      <c r="UUD815" s="47"/>
      <c r="UUE815" s="47"/>
      <c r="UUF815" s="47"/>
      <c r="UUG815" s="47"/>
      <c r="UUH815" s="47"/>
      <c r="UUI815" s="47"/>
      <c r="UUJ815" s="47"/>
      <c r="UUK815" s="47"/>
      <c r="UUL815" s="47"/>
      <c r="UUM815" s="47"/>
      <c r="UUN815" s="47"/>
      <c r="UUO815" s="47"/>
      <c r="UUP815" s="47"/>
      <c r="UUQ815" s="47"/>
      <c r="UUR815" s="47"/>
      <c r="UUS815" s="47"/>
      <c r="UUT815" s="47"/>
      <c r="UUU815" s="47"/>
      <c r="UUV815" s="47"/>
      <c r="UUW815" s="47"/>
      <c r="UUX815" s="47"/>
      <c r="UUY815" s="47"/>
      <c r="UUZ815" s="47"/>
      <c r="UVA815" s="47"/>
      <c r="UVB815" s="47"/>
      <c r="UVC815" s="47"/>
      <c r="UVD815" s="47"/>
      <c r="UVE815" s="47"/>
      <c r="UVF815" s="47"/>
      <c r="UVG815" s="47"/>
      <c r="UVH815" s="47"/>
      <c r="UVI815" s="47"/>
      <c r="UVJ815" s="47"/>
      <c r="UVK815" s="47"/>
      <c r="UVL815" s="47"/>
      <c r="UVM815" s="47"/>
      <c r="UVN815" s="47"/>
      <c r="UVO815" s="47"/>
      <c r="UVP815" s="47"/>
      <c r="UVQ815" s="47"/>
      <c r="UVR815" s="47"/>
      <c r="UVS815" s="47"/>
      <c r="UVT815" s="47"/>
      <c r="UVU815" s="47"/>
      <c r="UVV815" s="47"/>
      <c r="UVW815" s="47"/>
      <c r="UVX815" s="47"/>
      <c r="UVY815" s="47"/>
      <c r="UVZ815" s="47"/>
      <c r="UWA815" s="47"/>
      <c r="UWB815" s="47"/>
      <c r="UWC815" s="47"/>
      <c r="UWD815" s="47"/>
      <c r="UWE815" s="47"/>
      <c r="UWF815" s="47"/>
      <c r="UWG815" s="47"/>
      <c r="UWH815" s="47"/>
      <c r="UWI815" s="47"/>
      <c r="UWJ815" s="47"/>
      <c r="UWK815" s="47"/>
      <c r="UWL815" s="47"/>
      <c r="UWM815" s="47"/>
      <c r="UWN815" s="47"/>
      <c r="UWO815" s="47"/>
      <c r="UWP815" s="47"/>
      <c r="UWQ815" s="47"/>
      <c r="UWR815" s="47"/>
      <c r="UWS815" s="47"/>
      <c r="UWT815" s="47"/>
      <c r="UWU815" s="47"/>
      <c r="UWV815" s="47"/>
      <c r="UWW815" s="47"/>
      <c r="UWX815" s="47"/>
      <c r="UWY815" s="47"/>
      <c r="UWZ815" s="47"/>
      <c r="UXA815" s="47"/>
      <c r="UXB815" s="47"/>
      <c r="UXC815" s="47"/>
      <c r="UXD815" s="47"/>
      <c r="UXE815" s="47"/>
      <c r="UXF815" s="47"/>
      <c r="UXG815" s="47"/>
      <c r="UXH815" s="47"/>
      <c r="UXI815" s="47"/>
      <c r="UXJ815" s="47"/>
      <c r="UXK815" s="47"/>
      <c r="UXL815" s="47"/>
      <c r="UXM815" s="47"/>
      <c r="UXN815" s="47"/>
      <c r="UXO815" s="47"/>
      <c r="UXP815" s="47"/>
      <c r="UXQ815" s="47"/>
      <c r="UXR815" s="47"/>
      <c r="UXS815" s="47"/>
      <c r="UXT815" s="47"/>
      <c r="UXU815" s="47"/>
      <c r="UXV815" s="47"/>
      <c r="UXW815" s="47"/>
      <c r="UXX815" s="47"/>
      <c r="UXY815" s="47"/>
      <c r="UXZ815" s="47"/>
      <c r="UYA815" s="47"/>
      <c r="UYB815" s="47"/>
      <c r="UYC815" s="47"/>
      <c r="UYD815" s="47"/>
      <c r="UYE815" s="47"/>
      <c r="UYF815" s="47"/>
      <c r="UYG815" s="47"/>
      <c r="UYH815" s="47"/>
      <c r="UYI815" s="47"/>
      <c r="UYJ815" s="47"/>
      <c r="UYK815" s="47"/>
      <c r="UYL815" s="47"/>
      <c r="UYM815" s="47"/>
      <c r="UYN815" s="47"/>
      <c r="UYO815" s="47"/>
      <c r="UYP815" s="47"/>
      <c r="UYQ815" s="47"/>
      <c r="UYR815" s="47"/>
      <c r="UYS815" s="47"/>
      <c r="UYT815" s="47"/>
      <c r="UYU815" s="47"/>
      <c r="UYV815" s="47"/>
      <c r="UYW815" s="47"/>
      <c r="UYX815" s="47"/>
      <c r="UYY815" s="47"/>
      <c r="UYZ815" s="47"/>
      <c r="UZA815" s="47"/>
      <c r="UZB815" s="47"/>
      <c r="UZC815" s="47"/>
      <c r="UZD815" s="47"/>
      <c r="UZE815" s="47"/>
      <c r="UZF815" s="47"/>
      <c r="UZG815" s="47"/>
      <c r="UZH815" s="47"/>
      <c r="UZI815" s="47"/>
      <c r="UZJ815" s="47"/>
      <c r="UZK815" s="47"/>
      <c r="UZL815" s="47"/>
      <c r="UZM815" s="47"/>
      <c r="UZN815" s="47"/>
      <c r="UZO815" s="47"/>
      <c r="UZP815" s="47"/>
      <c r="UZQ815" s="47"/>
      <c r="UZR815" s="47"/>
      <c r="UZS815" s="47"/>
      <c r="UZT815" s="47"/>
      <c r="UZU815" s="47"/>
      <c r="UZV815" s="47"/>
      <c r="UZW815" s="47"/>
      <c r="UZX815" s="47"/>
      <c r="UZY815" s="47"/>
      <c r="UZZ815" s="47"/>
      <c r="VAA815" s="47"/>
      <c r="VAB815" s="47"/>
      <c r="VAC815" s="47"/>
      <c r="VAD815" s="47"/>
      <c r="VAE815" s="47"/>
      <c r="VAF815" s="47"/>
      <c r="VAG815" s="47"/>
      <c r="VAH815" s="47"/>
      <c r="VAI815" s="47"/>
      <c r="VAJ815" s="47"/>
      <c r="VAK815" s="47"/>
      <c r="VAL815" s="47"/>
      <c r="VAM815" s="47"/>
      <c r="VAN815" s="47"/>
      <c r="VAO815" s="47"/>
      <c r="VAP815" s="47"/>
      <c r="VAQ815" s="47"/>
      <c r="VAR815" s="47"/>
      <c r="VAS815" s="47"/>
      <c r="VAT815" s="47"/>
      <c r="VAU815" s="47"/>
      <c r="VAV815" s="47"/>
      <c r="VAW815" s="47"/>
      <c r="VAX815" s="47"/>
      <c r="VAY815" s="47"/>
      <c r="VAZ815" s="47"/>
      <c r="VBA815" s="47"/>
      <c r="VBB815" s="47"/>
      <c r="VBC815" s="47"/>
      <c r="VBD815" s="47"/>
      <c r="VBE815" s="47"/>
      <c r="VBF815" s="47"/>
      <c r="VBG815" s="47"/>
      <c r="VBH815" s="47"/>
      <c r="VBI815" s="47"/>
      <c r="VBJ815" s="47"/>
      <c r="VBK815" s="47"/>
      <c r="VBL815" s="47"/>
      <c r="VBM815" s="47"/>
      <c r="VBN815" s="47"/>
      <c r="VBO815" s="47"/>
      <c r="VBP815" s="47"/>
      <c r="VBQ815" s="47"/>
      <c r="VBR815" s="47"/>
      <c r="VBS815" s="47"/>
      <c r="VBT815" s="47"/>
      <c r="VBU815" s="47"/>
      <c r="VBV815" s="47"/>
      <c r="VBW815" s="47"/>
      <c r="VBX815" s="47"/>
      <c r="VBY815" s="47"/>
      <c r="VBZ815" s="47"/>
      <c r="VCA815" s="47"/>
      <c r="VCB815" s="47"/>
      <c r="VCC815" s="47"/>
      <c r="VCD815" s="47"/>
      <c r="VCE815" s="47"/>
      <c r="VCF815" s="47"/>
      <c r="VCG815" s="47"/>
      <c r="VCH815" s="47"/>
      <c r="VCI815" s="47"/>
      <c r="VCJ815" s="47"/>
      <c r="VCK815" s="47"/>
      <c r="VCL815" s="47"/>
      <c r="VCM815" s="47"/>
      <c r="VCN815" s="47"/>
      <c r="VCO815" s="47"/>
      <c r="VCP815" s="47"/>
      <c r="VCQ815" s="47"/>
      <c r="VCR815" s="47"/>
      <c r="VCS815" s="47"/>
      <c r="VCT815" s="47"/>
      <c r="VCU815" s="47"/>
      <c r="VCV815" s="47"/>
      <c r="VCW815" s="47"/>
      <c r="VCX815" s="47"/>
      <c r="VCY815" s="47"/>
      <c r="VCZ815" s="47"/>
      <c r="VDA815" s="47"/>
      <c r="VDB815" s="47"/>
      <c r="VDC815" s="47"/>
      <c r="VDD815" s="47"/>
      <c r="VDE815" s="47"/>
      <c r="VDF815" s="47"/>
      <c r="VDG815" s="47"/>
      <c r="VDH815" s="47"/>
      <c r="VDI815" s="47"/>
      <c r="VDJ815" s="47"/>
      <c r="VDK815" s="47"/>
      <c r="VDL815" s="47"/>
      <c r="VDM815" s="47"/>
      <c r="VDN815" s="47"/>
      <c r="VDO815" s="47"/>
      <c r="VDP815" s="47"/>
      <c r="VDQ815" s="47"/>
      <c r="VDR815" s="47"/>
      <c r="VDS815" s="47"/>
      <c r="VDT815" s="47"/>
      <c r="VDU815" s="47"/>
      <c r="VDV815" s="47"/>
      <c r="VDW815" s="47"/>
      <c r="VDX815" s="47"/>
      <c r="VDY815" s="47"/>
      <c r="VDZ815" s="47"/>
      <c r="VEA815" s="47"/>
      <c r="VEB815" s="47"/>
      <c r="VEC815" s="47"/>
      <c r="VED815" s="47"/>
      <c r="VEE815" s="47"/>
      <c r="VEF815" s="47"/>
      <c r="VEG815" s="47"/>
      <c r="VEH815" s="47"/>
      <c r="VEI815" s="47"/>
      <c r="VEJ815" s="47"/>
      <c r="VEK815" s="47"/>
      <c r="VEL815" s="47"/>
      <c r="VEM815" s="47"/>
      <c r="VEN815" s="47"/>
      <c r="VEO815" s="47"/>
      <c r="VEP815" s="47"/>
      <c r="VEQ815" s="47"/>
      <c r="VER815" s="47"/>
      <c r="VES815" s="47"/>
      <c r="VET815" s="47"/>
      <c r="VEU815" s="47"/>
      <c r="VEV815" s="47"/>
      <c r="VEW815" s="47"/>
      <c r="VEX815" s="47"/>
      <c r="VEY815" s="47"/>
      <c r="VEZ815" s="47"/>
      <c r="VFA815" s="47"/>
      <c r="VFB815" s="47"/>
      <c r="VFC815" s="47"/>
      <c r="VFD815" s="47"/>
      <c r="VFE815" s="47"/>
      <c r="VFF815" s="47"/>
      <c r="VFG815" s="47"/>
      <c r="VFH815" s="47"/>
      <c r="VFI815" s="47"/>
      <c r="VFJ815" s="47"/>
      <c r="VFK815" s="47"/>
      <c r="VFL815" s="47"/>
      <c r="VFM815" s="47"/>
      <c r="VFN815" s="47"/>
      <c r="VFO815" s="47"/>
      <c r="VFP815" s="47"/>
      <c r="VFQ815" s="47"/>
      <c r="VFR815" s="47"/>
      <c r="VFS815" s="47"/>
      <c r="VFT815" s="47"/>
      <c r="VFU815" s="47"/>
      <c r="VFV815" s="47"/>
      <c r="VFW815" s="47"/>
      <c r="VFX815" s="47"/>
      <c r="VFY815" s="47"/>
      <c r="VFZ815" s="47"/>
      <c r="VGA815" s="47"/>
      <c r="VGB815" s="47"/>
      <c r="VGC815" s="47"/>
      <c r="VGD815" s="47"/>
      <c r="VGE815" s="47"/>
      <c r="VGF815" s="47"/>
      <c r="VGG815" s="47"/>
      <c r="VGH815" s="47"/>
      <c r="VGI815" s="47"/>
      <c r="VGJ815" s="47"/>
      <c r="VGK815" s="47"/>
      <c r="VGL815" s="47"/>
      <c r="VGM815" s="47"/>
      <c r="VGN815" s="47"/>
      <c r="VGO815" s="47"/>
      <c r="VGP815" s="47"/>
      <c r="VGQ815" s="47"/>
      <c r="VGR815" s="47"/>
      <c r="VGS815" s="47"/>
      <c r="VGT815" s="47"/>
      <c r="VGU815" s="47"/>
      <c r="VGV815" s="47"/>
      <c r="VGW815" s="47"/>
      <c r="VGX815" s="47"/>
      <c r="VGY815" s="47"/>
      <c r="VGZ815" s="47"/>
      <c r="VHA815" s="47"/>
      <c r="VHB815" s="47"/>
      <c r="VHC815" s="47"/>
      <c r="VHD815" s="47"/>
      <c r="VHE815" s="47"/>
      <c r="VHF815" s="47"/>
      <c r="VHG815" s="47"/>
      <c r="VHH815" s="47"/>
      <c r="VHI815" s="47"/>
      <c r="VHJ815" s="47"/>
      <c r="VHK815" s="47"/>
      <c r="VHL815" s="47"/>
      <c r="VHM815" s="47"/>
      <c r="VHN815" s="47"/>
      <c r="VHO815" s="47"/>
      <c r="VHP815" s="47"/>
      <c r="VHQ815" s="47"/>
      <c r="VHR815" s="47"/>
      <c r="VHS815" s="47"/>
      <c r="VHT815" s="47"/>
      <c r="VHU815" s="47"/>
      <c r="VHV815" s="47"/>
      <c r="VHW815" s="47"/>
      <c r="VHX815" s="47"/>
      <c r="VHY815" s="47"/>
      <c r="VHZ815" s="47"/>
      <c r="VIA815" s="47"/>
      <c r="VIB815" s="47"/>
      <c r="VIC815" s="47"/>
      <c r="VID815" s="47"/>
      <c r="VIE815" s="47"/>
      <c r="VIF815" s="47"/>
      <c r="VIG815" s="47"/>
      <c r="VIH815" s="47"/>
      <c r="VII815" s="47"/>
      <c r="VIJ815" s="47"/>
      <c r="VIK815" s="47"/>
      <c r="VIL815" s="47"/>
      <c r="VIM815" s="47"/>
      <c r="VIN815" s="47"/>
      <c r="VIO815" s="47"/>
      <c r="VIP815" s="47"/>
      <c r="VIQ815" s="47"/>
      <c r="VIR815" s="47"/>
      <c r="VIS815" s="47"/>
      <c r="VIT815" s="47"/>
      <c r="VIU815" s="47"/>
      <c r="VIV815" s="47"/>
      <c r="VIW815" s="47"/>
      <c r="VIX815" s="47"/>
      <c r="VIY815" s="47"/>
      <c r="VIZ815" s="47"/>
      <c r="VJA815" s="47"/>
      <c r="VJB815" s="47"/>
      <c r="VJC815" s="47"/>
      <c r="VJD815" s="47"/>
      <c r="VJE815" s="47"/>
      <c r="VJF815" s="47"/>
      <c r="VJG815" s="47"/>
      <c r="VJH815" s="47"/>
      <c r="VJI815" s="47"/>
      <c r="VJJ815" s="47"/>
      <c r="VJK815" s="47"/>
      <c r="VJL815" s="47"/>
      <c r="VJM815" s="47"/>
      <c r="VJN815" s="47"/>
      <c r="VJO815" s="47"/>
      <c r="VJP815" s="47"/>
      <c r="VJQ815" s="47"/>
      <c r="VJR815" s="47"/>
      <c r="VJS815" s="47"/>
      <c r="VJT815" s="47"/>
      <c r="VJU815" s="47"/>
      <c r="VJV815" s="47"/>
      <c r="VJW815" s="47"/>
      <c r="VJX815" s="47"/>
      <c r="VJY815" s="47"/>
      <c r="VJZ815" s="47"/>
      <c r="VKA815" s="47"/>
      <c r="VKB815" s="47"/>
      <c r="VKC815" s="47"/>
      <c r="VKD815" s="47"/>
      <c r="VKE815" s="47"/>
      <c r="VKF815" s="47"/>
      <c r="VKG815" s="47"/>
      <c r="VKH815" s="47"/>
      <c r="VKI815" s="47"/>
      <c r="VKJ815" s="47"/>
      <c r="VKK815" s="47"/>
      <c r="VKL815" s="47"/>
      <c r="VKM815" s="47"/>
      <c r="VKN815" s="47"/>
      <c r="VKO815" s="47"/>
      <c r="VKP815" s="47"/>
      <c r="VKQ815" s="47"/>
      <c r="VKR815" s="47"/>
      <c r="VKS815" s="47"/>
      <c r="VKT815" s="47"/>
      <c r="VKU815" s="47"/>
      <c r="VKV815" s="47"/>
      <c r="VKW815" s="47"/>
      <c r="VKX815" s="47"/>
      <c r="VKY815" s="47"/>
      <c r="VKZ815" s="47"/>
      <c r="VLA815" s="47"/>
      <c r="VLB815" s="47"/>
      <c r="VLC815" s="47"/>
      <c r="VLD815" s="47"/>
      <c r="VLE815" s="47"/>
      <c r="VLF815" s="47"/>
      <c r="VLG815" s="47"/>
      <c r="VLH815" s="47"/>
      <c r="VLI815" s="47"/>
      <c r="VLJ815" s="47"/>
      <c r="VLK815" s="47"/>
      <c r="VLL815" s="47"/>
      <c r="VLM815" s="47"/>
      <c r="VLN815" s="47"/>
      <c r="VLO815" s="47"/>
      <c r="VLP815" s="47"/>
      <c r="VLQ815" s="47"/>
      <c r="VLR815" s="47"/>
      <c r="VLS815" s="47"/>
      <c r="VLT815" s="47"/>
      <c r="VLU815" s="47"/>
      <c r="VLV815" s="47"/>
      <c r="VLW815" s="47"/>
      <c r="VLX815" s="47"/>
      <c r="VLY815" s="47"/>
      <c r="VLZ815" s="47"/>
      <c r="VMA815" s="47"/>
      <c r="VMB815" s="47"/>
      <c r="VMC815" s="47"/>
      <c r="VMD815" s="47"/>
      <c r="VME815" s="47"/>
      <c r="VMF815" s="47"/>
      <c r="VMG815" s="47"/>
      <c r="VMH815" s="47"/>
      <c r="VMI815" s="47"/>
      <c r="VMJ815" s="47"/>
      <c r="VMK815" s="47"/>
      <c r="VML815" s="47"/>
      <c r="VMM815" s="47"/>
      <c r="VMN815" s="47"/>
      <c r="VMO815" s="47"/>
      <c r="VMP815" s="47"/>
      <c r="VMQ815" s="47"/>
      <c r="VMR815" s="47"/>
      <c r="VMS815" s="47"/>
      <c r="VMT815" s="47"/>
      <c r="VMU815" s="47"/>
      <c r="VMV815" s="47"/>
      <c r="VMW815" s="47"/>
      <c r="VMX815" s="47"/>
      <c r="VMY815" s="47"/>
      <c r="VMZ815" s="47"/>
      <c r="VNA815" s="47"/>
      <c r="VNB815" s="47"/>
      <c r="VNC815" s="47"/>
      <c r="VND815" s="47"/>
      <c r="VNE815" s="47"/>
      <c r="VNF815" s="47"/>
      <c r="VNG815" s="47"/>
      <c r="VNH815" s="47"/>
      <c r="VNI815" s="47"/>
      <c r="VNJ815" s="47"/>
      <c r="VNK815" s="47"/>
      <c r="VNL815" s="47"/>
      <c r="VNM815" s="47"/>
      <c r="VNN815" s="47"/>
      <c r="VNO815" s="47"/>
      <c r="VNP815" s="47"/>
      <c r="VNQ815" s="47"/>
      <c r="VNR815" s="47"/>
      <c r="VNS815" s="47"/>
      <c r="VNT815" s="47"/>
      <c r="VNU815" s="47"/>
      <c r="VNV815" s="47"/>
      <c r="VNW815" s="47"/>
      <c r="VNX815" s="47"/>
      <c r="VNY815" s="47"/>
      <c r="VNZ815" s="47"/>
      <c r="VOA815" s="47"/>
      <c r="VOB815" s="47"/>
      <c r="VOC815" s="47"/>
      <c r="VOD815" s="47"/>
      <c r="VOE815" s="47"/>
      <c r="VOF815" s="47"/>
      <c r="VOG815" s="47"/>
      <c r="VOH815" s="47"/>
      <c r="VOI815" s="47"/>
      <c r="VOJ815" s="47"/>
      <c r="VOK815" s="47"/>
      <c r="VOL815" s="47"/>
      <c r="VOM815" s="47"/>
      <c r="VON815" s="47"/>
      <c r="VOO815" s="47"/>
      <c r="VOP815" s="47"/>
      <c r="VOQ815" s="47"/>
      <c r="VOR815" s="47"/>
      <c r="VOS815" s="47"/>
      <c r="VOT815" s="47"/>
      <c r="VOU815" s="47"/>
      <c r="VOV815" s="47"/>
      <c r="VOW815" s="47"/>
      <c r="VOX815" s="47"/>
      <c r="VOY815" s="47"/>
      <c r="VOZ815" s="47"/>
      <c r="VPA815" s="47"/>
      <c r="VPB815" s="47"/>
      <c r="VPC815" s="47"/>
      <c r="VPD815" s="47"/>
      <c r="VPE815" s="47"/>
      <c r="VPF815" s="47"/>
      <c r="VPG815" s="47"/>
      <c r="VPH815" s="47"/>
      <c r="VPI815" s="47"/>
      <c r="VPJ815" s="47"/>
      <c r="VPK815" s="47"/>
      <c r="VPL815" s="47"/>
      <c r="VPM815" s="47"/>
      <c r="VPN815" s="47"/>
      <c r="VPO815" s="47"/>
      <c r="VPP815" s="47"/>
      <c r="VPQ815" s="47"/>
      <c r="VPR815" s="47"/>
      <c r="VPS815" s="47"/>
      <c r="VPT815" s="47"/>
      <c r="VPU815" s="47"/>
      <c r="VPV815" s="47"/>
      <c r="VPW815" s="47"/>
      <c r="VPX815" s="47"/>
      <c r="VPY815" s="47"/>
      <c r="VPZ815" s="47"/>
      <c r="VQA815" s="47"/>
      <c r="VQB815" s="47"/>
      <c r="VQC815" s="47"/>
      <c r="VQD815" s="47"/>
      <c r="VQE815" s="47"/>
      <c r="VQF815" s="47"/>
      <c r="VQG815" s="47"/>
      <c r="VQH815" s="47"/>
      <c r="VQI815" s="47"/>
      <c r="VQJ815" s="47"/>
      <c r="VQK815" s="47"/>
      <c r="VQL815" s="47"/>
      <c r="VQM815" s="47"/>
      <c r="VQN815" s="47"/>
      <c r="VQO815" s="47"/>
      <c r="VQP815" s="47"/>
      <c r="VQQ815" s="47"/>
      <c r="VQR815" s="47"/>
      <c r="VQS815" s="47"/>
      <c r="VQT815" s="47"/>
      <c r="VQU815" s="47"/>
      <c r="VQV815" s="47"/>
      <c r="VQW815" s="47"/>
      <c r="VQX815" s="47"/>
      <c r="VQY815" s="47"/>
      <c r="VQZ815" s="47"/>
      <c r="VRA815" s="47"/>
      <c r="VRB815" s="47"/>
      <c r="VRC815" s="47"/>
      <c r="VRD815" s="47"/>
      <c r="VRE815" s="47"/>
      <c r="VRF815" s="47"/>
      <c r="VRG815" s="47"/>
      <c r="VRH815" s="47"/>
      <c r="VRI815" s="47"/>
      <c r="VRJ815" s="47"/>
      <c r="VRK815" s="47"/>
      <c r="VRL815" s="47"/>
      <c r="VRM815" s="47"/>
      <c r="VRN815" s="47"/>
      <c r="VRO815" s="47"/>
      <c r="VRP815" s="47"/>
      <c r="VRQ815" s="47"/>
      <c r="VRR815" s="47"/>
      <c r="VRS815" s="47"/>
      <c r="VRT815" s="47"/>
      <c r="VRU815" s="47"/>
      <c r="VRV815" s="47"/>
      <c r="VRW815" s="47"/>
      <c r="VRX815" s="47"/>
      <c r="VRY815" s="47"/>
      <c r="VRZ815" s="47"/>
      <c r="VSA815" s="47"/>
      <c r="VSB815" s="47"/>
      <c r="VSC815" s="47"/>
      <c r="VSD815" s="47"/>
      <c r="VSE815" s="47"/>
      <c r="VSF815" s="47"/>
      <c r="VSG815" s="47"/>
      <c r="VSH815" s="47"/>
      <c r="VSI815" s="47"/>
      <c r="VSJ815" s="47"/>
      <c r="VSK815" s="47"/>
      <c r="VSL815" s="47"/>
      <c r="VSM815" s="47"/>
      <c r="VSN815" s="47"/>
      <c r="VSO815" s="47"/>
      <c r="VSP815" s="47"/>
      <c r="VSQ815" s="47"/>
      <c r="VSR815" s="47"/>
      <c r="VSS815" s="47"/>
      <c r="VST815" s="47"/>
      <c r="VSU815" s="47"/>
      <c r="VSV815" s="47"/>
      <c r="VSW815" s="47"/>
      <c r="VSX815" s="47"/>
      <c r="VSY815" s="47"/>
      <c r="VSZ815" s="47"/>
      <c r="VTA815" s="47"/>
      <c r="VTB815" s="47"/>
      <c r="VTC815" s="47"/>
      <c r="VTD815" s="47"/>
      <c r="VTE815" s="47"/>
      <c r="VTF815" s="47"/>
      <c r="VTG815" s="47"/>
      <c r="VTH815" s="47"/>
      <c r="VTI815" s="47"/>
      <c r="VTJ815" s="47"/>
      <c r="VTK815" s="47"/>
      <c r="VTL815" s="47"/>
      <c r="VTM815" s="47"/>
      <c r="VTN815" s="47"/>
      <c r="VTO815" s="47"/>
      <c r="VTP815" s="47"/>
      <c r="VTQ815" s="47"/>
      <c r="VTR815" s="47"/>
      <c r="VTS815" s="47"/>
      <c r="VTT815" s="47"/>
      <c r="VTU815" s="47"/>
      <c r="VTV815" s="47"/>
      <c r="VTW815" s="47"/>
      <c r="VTX815" s="47"/>
      <c r="VTY815" s="47"/>
      <c r="VTZ815" s="47"/>
      <c r="VUA815" s="47"/>
      <c r="VUB815" s="47"/>
      <c r="VUC815" s="47"/>
      <c r="VUD815" s="47"/>
      <c r="VUE815" s="47"/>
      <c r="VUF815" s="47"/>
      <c r="VUG815" s="47"/>
      <c r="VUH815" s="47"/>
      <c r="VUI815" s="47"/>
      <c r="VUJ815" s="47"/>
      <c r="VUK815" s="47"/>
      <c r="VUL815" s="47"/>
      <c r="VUM815" s="47"/>
      <c r="VUN815" s="47"/>
      <c r="VUO815" s="47"/>
      <c r="VUP815" s="47"/>
      <c r="VUQ815" s="47"/>
      <c r="VUR815" s="47"/>
      <c r="VUS815" s="47"/>
      <c r="VUT815" s="47"/>
      <c r="VUU815" s="47"/>
      <c r="VUV815" s="47"/>
      <c r="VUW815" s="47"/>
      <c r="VUX815" s="47"/>
      <c r="VUY815" s="47"/>
      <c r="VUZ815" s="47"/>
      <c r="VVA815" s="47"/>
      <c r="VVB815" s="47"/>
      <c r="VVC815" s="47"/>
      <c r="VVD815" s="47"/>
      <c r="VVE815" s="47"/>
      <c r="VVF815" s="47"/>
      <c r="VVG815" s="47"/>
      <c r="VVH815" s="47"/>
      <c r="VVI815" s="47"/>
      <c r="VVJ815" s="47"/>
      <c r="VVK815" s="47"/>
      <c r="VVL815" s="47"/>
      <c r="VVM815" s="47"/>
      <c r="VVN815" s="47"/>
      <c r="VVO815" s="47"/>
      <c r="VVP815" s="47"/>
      <c r="VVQ815" s="47"/>
      <c r="VVR815" s="47"/>
      <c r="VVS815" s="47"/>
      <c r="VVT815" s="47"/>
      <c r="VVU815" s="47"/>
      <c r="VVV815" s="47"/>
      <c r="VVW815" s="47"/>
      <c r="VVX815" s="47"/>
      <c r="VVY815" s="47"/>
      <c r="VVZ815" s="47"/>
      <c r="VWA815" s="47"/>
      <c r="VWB815" s="47"/>
      <c r="VWC815" s="47"/>
      <c r="VWD815" s="47"/>
      <c r="VWE815" s="47"/>
      <c r="VWF815" s="47"/>
      <c r="VWG815" s="47"/>
      <c r="VWH815" s="47"/>
      <c r="VWI815" s="47"/>
      <c r="VWJ815" s="47"/>
      <c r="VWK815" s="47"/>
      <c r="VWL815" s="47"/>
      <c r="VWM815" s="47"/>
      <c r="VWN815" s="47"/>
      <c r="VWO815" s="47"/>
      <c r="VWP815" s="47"/>
      <c r="VWQ815" s="47"/>
      <c r="VWR815" s="47"/>
      <c r="VWS815" s="47"/>
      <c r="VWT815" s="47"/>
      <c r="VWU815" s="47"/>
      <c r="VWV815" s="47"/>
      <c r="VWW815" s="47"/>
      <c r="VWX815" s="47"/>
      <c r="VWY815" s="47"/>
      <c r="VWZ815" s="47"/>
      <c r="VXA815" s="47"/>
      <c r="VXB815" s="47"/>
      <c r="VXC815" s="47"/>
      <c r="VXD815" s="47"/>
      <c r="VXE815" s="47"/>
      <c r="VXF815" s="47"/>
      <c r="VXG815" s="47"/>
      <c r="VXH815" s="47"/>
      <c r="VXI815" s="47"/>
      <c r="VXJ815" s="47"/>
      <c r="VXK815" s="47"/>
      <c r="VXL815" s="47"/>
      <c r="VXM815" s="47"/>
      <c r="VXN815" s="47"/>
      <c r="VXO815" s="47"/>
      <c r="VXP815" s="47"/>
      <c r="VXQ815" s="47"/>
      <c r="VXR815" s="47"/>
      <c r="VXS815" s="47"/>
      <c r="VXT815" s="47"/>
      <c r="VXU815" s="47"/>
      <c r="VXV815" s="47"/>
      <c r="VXW815" s="47"/>
      <c r="VXX815" s="47"/>
      <c r="VXY815" s="47"/>
      <c r="VXZ815" s="47"/>
      <c r="VYA815" s="47"/>
      <c r="VYB815" s="47"/>
      <c r="VYC815" s="47"/>
      <c r="VYD815" s="47"/>
      <c r="VYE815" s="47"/>
      <c r="VYF815" s="47"/>
      <c r="VYG815" s="47"/>
      <c r="VYH815" s="47"/>
      <c r="VYI815" s="47"/>
      <c r="VYJ815" s="47"/>
      <c r="VYK815" s="47"/>
      <c r="VYL815" s="47"/>
      <c r="VYM815" s="47"/>
      <c r="VYN815" s="47"/>
      <c r="VYO815" s="47"/>
      <c r="VYP815" s="47"/>
      <c r="VYQ815" s="47"/>
      <c r="VYR815" s="47"/>
      <c r="VYS815" s="47"/>
      <c r="VYT815" s="47"/>
      <c r="VYU815" s="47"/>
      <c r="VYV815" s="47"/>
      <c r="VYW815" s="47"/>
      <c r="VYX815" s="47"/>
      <c r="VYY815" s="47"/>
      <c r="VYZ815" s="47"/>
      <c r="VZA815" s="47"/>
      <c r="VZB815" s="47"/>
      <c r="VZC815" s="47"/>
      <c r="VZD815" s="47"/>
      <c r="VZE815" s="47"/>
      <c r="VZF815" s="47"/>
      <c r="VZG815" s="47"/>
      <c r="VZH815" s="47"/>
      <c r="VZI815" s="47"/>
      <c r="VZJ815" s="47"/>
      <c r="VZK815" s="47"/>
      <c r="VZL815" s="47"/>
      <c r="VZM815" s="47"/>
      <c r="VZN815" s="47"/>
      <c r="VZO815" s="47"/>
      <c r="VZP815" s="47"/>
      <c r="VZQ815" s="47"/>
      <c r="VZR815" s="47"/>
      <c r="VZS815" s="47"/>
      <c r="VZT815" s="47"/>
      <c r="VZU815" s="47"/>
      <c r="VZV815" s="47"/>
      <c r="VZW815" s="47"/>
      <c r="VZX815" s="47"/>
      <c r="VZY815" s="47"/>
      <c r="VZZ815" s="47"/>
      <c r="WAA815" s="47"/>
      <c r="WAB815" s="47"/>
      <c r="WAC815" s="47"/>
      <c r="WAD815" s="47"/>
      <c r="WAE815" s="47"/>
      <c r="WAF815" s="47"/>
      <c r="WAG815" s="47"/>
      <c r="WAH815" s="47"/>
      <c r="WAI815" s="47"/>
      <c r="WAJ815" s="47"/>
      <c r="WAK815" s="47"/>
      <c r="WAL815" s="47"/>
      <c r="WAM815" s="47"/>
      <c r="WAN815" s="47"/>
      <c r="WAO815" s="47"/>
      <c r="WAP815" s="47"/>
      <c r="WAQ815" s="47"/>
      <c r="WAR815" s="47"/>
      <c r="WAS815" s="47"/>
      <c r="WAT815" s="47"/>
      <c r="WAU815" s="47"/>
      <c r="WAV815" s="47"/>
      <c r="WAW815" s="47"/>
      <c r="WAX815" s="47"/>
      <c r="WAY815" s="47"/>
      <c r="WAZ815" s="47"/>
      <c r="WBA815" s="47"/>
      <c r="WBB815" s="47"/>
      <c r="WBC815" s="47"/>
      <c r="WBD815" s="47"/>
      <c r="WBE815" s="47"/>
      <c r="WBF815" s="47"/>
      <c r="WBG815" s="47"/>
      <c r="WBH815" s="47"/>
      <c r="WBI815" s="47"/>
      <c r="WBJ815" s="47"/>
      <c r="WBK815" s="47"/>
      <c r="WBL815" s="47"/>
      <c r="WBM815" s="47"/>
      <c r="WBN815" s="47"/>
      <c r="WBO815" s="47"/>
      <c r="WBP815" s="47"/>
      <c r="WBQ815" s="47"/>
      <c r="WBR815" s="47"/>
      <c r="WBS815" s="47"/>
      <c r="WBT815" s="47"/>
      <c r="WBU815" s="47"/>
      <c r="WBV815" s="47"/>
      <c r="WBW815" s="47"/>
      <c r="WBX815" s="47"/>
      <c r="WBY815" s="47"/>
      <c r="WBZ815" s="47"/>
      <c r="WCA815" s="47"/>
      <c r="WCB815" s="47"/>
      <c r="WCC815" s="47"/>
      <c r="WCD815" s="47"/>
      <c r="WCE815" s="47"/>
      <c r="WCF815" s="47"/>
      <c r="WCG815" s="47"/>
      <c r="WCH815" s="47"/>
      <c r="WCI815" s="47"/>
      <c r="WCJ815" s="47"/>
      <c r="WCK815" s="47"/>
      <c r="WCL815" s="47"/>
      <c r="WCM815" s="47"/>
      <c r="WCN815" s="47"/>
      <c r="WCO815" s="47"/>
      <c r="WCP815" s="47"/>
      <c r="WCQ815" s="47"/>
      <c r="WCR815" s="47"/>
      <c r="WCS815" s="47"/>
      <c r="WCT815" s="47"/>
      <c r="WCU815" s="47"/>
      <c r="WCV815" s="47"/>
      <c r="WCW815" s="47"/>
      <c r="WCX815" s="47"/>
      <c r="WCY815" s="47"/>
      <c r="WCZ815" s="47"/>
      <c r="WDA815" s="47"/>
      <c r="WDB815" s="47"/>
      <c r="WDC815" s="47"/>
      <c r="WDD815" s="47"/>
      <c r="WDE815" s="47"/>
      <c r="WDF815" s="47"/>
      <c r="WDG815" s="47"/>
      <c r="WDH815" s="47"/>
      <c r="WDI815" s="47"/>
      <c r="WDJ815" s="47"/>
      <c r="WDK815" s="47"/>
      <c r="WDL815" s="47"/>
      <c r="WDM815" s="47"/>
      <c r="WDN815" s="47"/>
      <c r="WDO815" s="47"/>
      <c r="WDP815" s="47"/>
      <c r="WDQ815" s="47"/>
      <c r="WDR815" s="47"/>
      <c r="WDS815" s="47"/>
      <c r="WDT815" s="47"/>
      <c r="WDU815" s="47"/>
      <c r="WDV815" s="47"/>
      <c r="WDW815" s="47"/>
      <c r="WDX815" s="47"/>
      <c r="WDY815" s="47"/>
      <c r="WDZ815" s="47"/>
      <c r="WEA815" s="47"/>
      <c r="WEB815" s="47"/>
      <c r="WEC815" s="47"/>
      <c r="WED815" s="47"/>
      <c r="WEE815" s="47"/>
      <c r="WEF815" s="47"/>
      <c r="WEG815" s="47"/>
      <c r="WEH815" s="47"/>
      <c r="WEI815" s="47"/>
      <c r="WEJ815" s="47"/>
      <c r="WEK815" s="47"/>
      <c r="WEL815" s="47"/>
      <c r="WEM815" s="47"/>
      <c r="WEN815" s="47"/>
      <c r="WEO815" s="47"/>
      <c r="WEP815" s="47"/>
      <c r="WEQ815" s="47"/>
      <c r="WER815" s="47"/>
      <c r="WES815" s="47"/>
      <c r="WET815" s="47"/>
      <c r="WEU815" s="47"/>
      <c r="WEV815" s="47"/>
      <c r="WEW815" s="47"/>
      <c r="WEX815" s="47"/>
      <c r="WEY815" s="47"/>
      <c r="WEZ815" s="47"/>
      <c r="WFA815" s="47"/>
      <c r="WFB815" s="47"/>
      <c r="WFC815" s="47"/>
      <c r="WFD815" s="47"/>
      <c r="WFE815" s="47"/>
      <c r="WFF815" s="47"/>
      <c r="WFG815" s="47"/>
      <c r="WFH815" s="47"/>
      <c r="WFI815" s="47"/>
      <c r="WFJ815" s="47"/>
      <c r="WFK815" s="47"/>
      <c r="WFL815" s="47"/>
      <c r="WFM815" s="47"/>
      <c r="WFN815" s="47"/>
      <c r="WFO815" s="47"/>
      <c r="WFP815" s="47"/>
      <c r="WFQ815" s="47"/>
      <c r="WFR815" s="47"/>
      <c r="WFS815" s="47"/>
      <c r="WFT815" s="47"/>
      <c r="WFU815" s="47"/>
      <c r="WFV815" s="47"/>
      <c r="WFW815" s="47"/>
      <c r="WFX815" s="47"/>
      <c r="WFY815" s="47"/>
      <c r="WFZ815" s="47"/>
      <c r="WGA815" s="47"/>
      <c r="WGB815" s="47"/>
      <c r="WGC815" s="47"/>
      <c r="WGD815" s="47"/>
      <c r="WGE815" s="47"/>
      <c r="WGF815" s="47"/>
      <c r="WGG815" s="47"/>
      <c r="WGH815" s="47"/>
      <c r="WGI815" s="47"/>
      <c r="WGJ815" s="47"/>
      <c r="WGK815" s="47"/>
      <c r="WGL815" s="47"/>
      <c r="WGM815" s="47"/>
      <c r="WGN815" s="47"/>
      <c r="WGO815" s="47"/>
      <c r="WGP815" s="47"/>
      <c r="WGQ815" s="47"/>
      <c r="WGR815" s="47"/>
      <c r="WGS815" s="47"/>
      <c r="WGT815" s="47"/>
      <c r="WGU815" s="47"/>
      <c r="WGV815" s="47"/>
      <c r="WGW815" s="47"/>
      <c r="WGX815" s="47"/>
      <c r="WGY815" s="47"/>
      <c r="WGZ815" s="47"/>
      <c r="WHA815" s="47"/>
      <c r="WHB815" s="47"/>
      <c r="WHC815" s="47"/>
      <c r="WHD815" s="47"/>
      <c r="WHE815" s="47"/>
      <c r="WHF815" s="47"/>
      <c r="WHG815" s="47"/>
      <c r="WHH815" s="47"/>
      <c r="WHI815" s="47"/>
      <c r="WHJ815" s="47"/>
      <c r="WHK815" s="47"/>
      <c r="WHL815" s="47"/>
      <c r="WHM815" s="47"/>
      <c r="WHN815" s="47"/>
      <c r="WHO815" s="47"/>
      <c r="WHP815" s="47"/>
      <c r="WHQ815" s="47"/>
      <c r="WHR815" s="47"/>
      <c r="WHS815" s="47"/>
      <c r="WHT815" s="47"/>
      <c r="WHU815" s="47"/>
      <c r="WHV815" s="47"/>
      <c r="WHW815" s="47"/>
      <c r="WHX815" s="47"/>
      <c r="WHY815" s="47"/>
      <c r="WHZ815" s="47"/>
      <c r="WIA815" s="47"/>
      <c r="WIB815" s="47"/>
      <c r="WIC815" s="47"/>
      <c r="WID815" s="47"/>
      <c r="WIE815" s="47"/>
      <c r="WIF815" s="47"/>
      <c r="WIG815" s="47"/>
      <c r="WIH815" s="47"/>
      <c r="WII815" s="47"/>
      <c r="WIJ815" s="47"/>
      <c r="WIK815" s="47"/>
      <c r="WIL815" s="47"/>
      <c r="WIM815" s="47"/>
      <c r="WIN815" s="47"/>
      <c r="WIO815" s="47"/>
      <c r="WIP815" s="47"/>
      <c r="WIQ815" s="47"/>
      <c r="WIR815" s="47"/>
      <c r="WIS815" s="47"/>
      <c r="WIT815" s="47"/>
      <c r="WIU815" s="47"/>
      <c r="WIV815" s="47"/>
      <c r="WIW815" s="47"/>
      <c r="WIX815" s="47"/>
      <c r="WIY815" s="47"/>
      <c r="WIZ815" s="47"/>
      <c r="WJA815" s="47"/>
      <c r="WJB815" s="47"/>
      <c r="WJC815" s="47"/>
      <c r="WJD815" s="47"/>
      <c r="WJE815" s="47"/>
      <c r="WJF815" s="47"/>
      <c r="WJG815" s="47"/>
      <c r="WJH815" s="47"/>
      <c r="WJI815" s="47"/>
      <c r="WJJ815" s="47"/>
      <c r="WJK815" s="47"/>
      <c r="WJL815" s="47"/>
      <c r="WJM815" s="47"/>
      <c r="WJN815" s="47"/>
      <c r="WJO815" s="47"/>
      <c r="WJP815" s="47"/>
      <c r="WJQ815" s="47"/>
      <c r="WJR815" s="47"/>
      <c r="WJS815" s="47"/>
      <c r="WJT815" s="47"/>
      <c r="WJU815" s="47"/>
      <c r="WJV815" s="47"/>
      <c r="WJW815" s="47"/>
      <c r="WJX815" s="47"/>
      <c r="WJY815" s="47"/>
      <c r="WJZ815" s="47"/>
      <c r="WKA815" s="47"/>
      <c r="WKB815" s="47"/>
      <c r="WKC815" s="47"/>
      <c r="WKD815" s="47"/>
      <c r="WKE815" s="47"/>
      <c r="WKF815" s="47"/>
      <c r="WKG815" s="47"/>
      <c r="WKH815" s="47"/>
      <c r="WKI815" s="47"/>
      <c r="WKJ815" s="47"/>
      <c r="WKK815" s="47"/>
      <c r="WKL815" s="47"/>
      <c r="WKM815" s="47"/>
      <c r="WKN815" s="47"/>
      <c r="WKO815" s="47"/>
      <c r="WKP815" s="47"/>
      <c r="WKQ815" s="47"/>
      <c r="WKR815" s="47"/>
      <c r="WKS815" s="47"/>
      <c r="WKT815" s="47"/>
      <c r="WKU815" s="47"/>
      <c r="WKV815" s="47"/>
      <c r="WKW815" s="47"/>
      <c r="WKX815" s="47"/>
      <c r="WKY815" s="47"/>
      <c r="WKZ815" s="47"/>
      <c r="WLA815" s="47"/>
      <c r="WLB815" s="47"/>
      <c r="WLC815" s="47"/>
      <c r="WLD815" s="47"/>
      <c r="WLE815" s="47"/>
      <c r="WLF815" s="47"/>
      <c r="WLG815" s="47"/>
      <c r="WLH815" s="47"/>
      <c r="WLI815" s="47"/>
      <c r="WLJ815" s="47"/>
      <c r="WLK815" s="47"/>
      <c r="WLL815" s="47"/>
      <c r="WLM815" s="47"/>
      <c r="WLN815" s="47"/>
      <c r="WLO815" s="47"/>
      <c r="WLP815" s="47"/>
      <c r="WLQ815" s="47"/>
      <c r="WLR815" s="47"/>
      <c r="WLS815" s="47"/>
      <c r="WLT815" s="47"/>
      <c r="WLU815" s="47"/>
      <c r="WLV815" s="47"/>
      <c r="WLW815" s="47"/>
      <c r="WLX815" s="47"/>
      <c r="WLY815" s="47"/>
      <c r="WLZ815" s="47"/>
      <c r="WMA815" s="47"/>
      <c r="WMB815" s="47"/>
      <c r="WMC815" s="47"/>
      <c r="WMD815" s="47"/>
      <c r="WME815" s="47"/>
      <c r="WMF815" s="47"/>
      <c r="WMG815" s="47"/>
      <c r="WMH815" s="47"/>
      <c r="WMI815" s="47"/>
      <c r="WMJ815" s="47"/>
      <c r="WMK815" s="47"/>
      <c r="WML815" s="47"/>
      <c r="WMM815" s="47"/>
      <c r="WMN815" s="47"/>
      <c r="WMO815" s="47"/>
      <c r="WMP815" s="47"/>
      <c r="WMQ815" s="47"/>
      <c r="WMR815" s="47"/>
      <c r="WMS815" s="47"/>
      <c r="WMT815" s="47"/>
      <c r="WMU815" s="47"/>
      <c r="WMV815" s="47"/>
      <c r="WMW815" s="47"/>
      <c r="WMX815" s="47"/>
      <c r="WMY815" s="47"/>
      <c r="WMZ815" s="47"/>
      <c r="WNA815" s="47"/>
      <c r="WNB815" s="47"/>
      <c r="WNC815" s="47"/>
      <c r="WND815" s="47"/>
      <c r="WNE815" s="47"/>
      <c r="WNF815" s="47"/>
      <c r="WNG815" s="47"/>
      <c r="WNH815" s="47"/>
      <c r="WNI815" s="47"/>
      <c r="WNJ815" s="47"/>
      <c r="WNK815" s="47"/>
      <c r="WNL815" s="47"/>
      <c r="WNM815" s="47"/>
      <c r="WNN815" s="47"/>
      <c r="WNO815" s="47"/>
      <c r="WNP815" s="47"/>
      <c r="WNQ815" s="47"/>
      <c r="WNR815" s="47"/>
      <c r="WNS815" s="47"/>
      <c r="WNT815" s="47"/>
      <c r="WNU815" s="47"/>
      <c r="WNV815" s="47"/>
      <c r="WNW815" s="47"/>
      <c r="WNX815" s="47"/>
      <c r="WNY815" s="47"/>
      <c r="WNZ815" s="47"/>
      <c r="WOA815" s="47"/>
      <c r="WOB815" s="47"/>
      <c r="WOC815" s="47"/>
      <c r="WOD815" s="47"/>
      <c r="WOE815" s="47"/>
      <c r="WOF815" s="47"/>
      <c r="WOG815" s="47"/>
      <c r="WOH815" s="47"/>
      <c r="WOI815" s="47"/>
      <c r="WOJ815" s="47"/>
      <c r="WOK815" s="47"/>
      <c r="WOL815" s="47"/>
      <c r="WOM815" s="47"/>
      <c r="WON815" s="47"/>
      <c r="WOO815" s="47"/>
      <c r="WOP815" s="47"/>
      <c r="WOQ815" s="47"/>
      <c r="WOR815" s="47"/>
      <c r="WOS815" s="47"/>
      <c r="WOT815" s="47"/>
      <c r="WOU815" s="47"/>
      <c r="WOV815" s="47"/>
      <c r="WOW815" s="47"/>
      <c r="WOX815" s="47"/>
      <c r="WOY815" s="47"/>
      <c r="WOZ815" s="47"/>
      <c r="WPA815" s="47"/>
      <c r="WPB815" s="47"/>
      <c r="WPC815" s="47"/>
      <c r="WPD815" s="47"/>
      <c r="WPE815" s="47"/>
      <c r="WPF815" s="47"/>
      <c r="WPG815" s="47"/>
      <c r="WPH815" s="47"/>
      <c r="WPI815" s="47"/>
      <c r="WPJ815" s="47"/>
      <c r="WPK815" s="47"/>
      <c r="WPL815" s="47"/>
      <c r="WPM815" s="47"/>
      <c r="WPN815" s="47"/>
      <c r="WPO815" s="47"/>
      <c r="WPP815" s="47"/>
      <c r="WPQ815" s="47"/>
      <c r="WPR815" s="47"/>
      <c r="WPS815" s="47"/>
      <c r="WPT815" s="47"/>
      <c r="WPU815" s="47"/>
      <c r="WPV815" s="47"/>
      <c r="WPW815" s="47"/>
      <c r="WPX815" s="47"/>
      <c r="WPY815" s="47"/>
      <c r="WPZ815" s="47"/>
      <c r="WQA815" s="47"/>
      <c r="WQB815" s="47"/>
      <c r="WQC815" s="47"/>
      <c r="WQD815" s="47"/>
      <c r="WQE815" s="47"/>
      <c r="WQF815" s="47"/>
      <c r="WQG815" s="47"/>
      <c r="WQH815" s="47"/>
      <c r="WQI815" s="47"/>
      <c r="WQJ815" s="47"/>
      <c r="WQK815" s="47"/>
      <c r="WQL815" s="47"/>
      <c r="WQM815" s="47"/>
      <c r="WQN815" s="47"/>
      <c r="WQO815" s="47"/>
      <c r="WQP815" s="47"/>
      <c r="WQQ815" s="47"/>
      <c r="WQR815" s="47"/>
      <c r="WQS815" s="47"/>
      <c r="WQT815" s="47"/>
      <c r="WQU815" s="47"/>
      <c r="WQV815" s="47"/>
      <c r="WQW815" s="47"/>
      <c r="WQX815" s="47"/>
      <c r="WQY815" s="47"/>
      <c r="WQZ815" s="47"/>
      <c r="WRA815" s="47"/>
      <c r="WRB815" s="47"/>
      <c r="WRC815" s="47"/>
      <c r="WRD815" s="47"/>
      <c r="WRE815" s="47"/>
      <c r="WRF815" s="47"/>
      <c r="WRG815" s="47"/>
      <c r="WRH815" s="47"/>
      <c r="WRI815" s="47"/>
      <c r="WRJ815" s="47"/>
      <c r="WRK815" s="47"/>
      <c r="WRL815" s="47"/>
      <c r="WRM815" s="47"/>
      <c r="WRN815" s="47"/>
      <c r="WRO815" s="47"/>
      <c r="WRP815" s="47"/>
      <c r="WRQ815" s="47"/>
      <c r="WRR815" s="47"/>
      <c r="WRS815" s="47"/>
      <c r="WRT815" s="47"/>
      <c r="WRU815" s="47"/>
      <c r="WRV815" s="47"/>
      <c r="WRW815" s="47"/>
      <c r="WRX815" s="47"/>
      <c r="WRY815" s="47"/>
      <c r="WRZ815" s="47"/>
      <c r="WSA815" s="47"/>
      <c r="WSB815" s="47"/>
      <c r="WSC815" s="47"/>
      <c r="WSD815" s="47"/>
      <c r="WSE815" s="47"/>
      <c r="WSF815" s="47"/>
      <c r="WSG815" s="47"/>
      <c r="WSH815" s="47"/>
      <c r="WSI815" s="47"/>
      <c r="WSJ815" s="47"/>
      <c r="WSK815" s="47"/>
      <c r="WSL815" s="47"/>
      <c r="WSM815" s="47"/>
      <c r="WSN815" s="47"/>
      <c r="WSO815" s="47"/>
      <c r="WSP815" s="47"/>
      <c r="WSQ815" s="47"/>
      <c r="WSR815" s="47"/>
      <c r="WSS815" s="47"/>
      <c r="WST815" s="47"/>
      <c r="WSU815" s="47"/>
      <c r="WSV815" s="47"/>
      <c r="WSW815" s="47"/>
      <c r="WSX815" s="47"/>
      <c r="WSY815" s="47"/>
      <c r="WSZ815" s="47"/>
      <c r="WTA815" s="47"/>
      <c r="WTB815" s="47"/>
      <c r="WTC815" s="47"/>
      <c r="WTD815" s="47"/>
      <c r="WTE815" s="47"/>
      <c r="WTF815" s="47"/>
      <c r="WTG815" s="47"/>
      <c r="WTH815" s="47"/>
      <c r="WTI815" s="47"/>
      <c r="WTJ815" s="47"/>
      <c r="WTK815" s="47"/>
      <c r="WTL815" s="47"/>
      <c r="WTM815" s="47"/>
      <c r="WTN815" s="47"/>
      <c r="WTO815" s="47"/>
      <c r="WTP815" s="47"/>
      <c r="WTQ815" s="47"/>
      <c r="WTR815" s="47"/>
      <c r="WTS815" s="47"/>
      <c r="WTT815" s="47"/>
      <c r="WTU815" s="47"/>
      <c r="WTV815" s="47"/>
      <c r="WTW815" s="47"/>
      <c r="WTX815" s="47"/>
      <c r="WTY815" s="47"/>
      <c r="WTZ815" s="47"/>
      <c r="WUA815" s="47"/>
      <c r="WUB815" s="47"/>
      <c r="WUC815" s="47"/>
      <c r="WUD815" s="47"/>
      <c r="WUE815" s="47"/>
      <c r="WUF815" s="47"/>
      <c r="WUG815" s="47"/>
      <c r="WUH815" s="47"/>
      <c r="WUI815" s="47"/>
      <c r="WUJ815" s="47"/>
      <c r="WUK815" s="47"/>
      <c r="WUL815" s="47"/>
      <c r="WUM815" s="47"/>
      <c r="WUN815" s="47"/>
      <c r="WUO815" s="47"/>
      <c r="WUP815" s="47"/>
      <c r="WUQ815" s="47"/>
      <c r="WUR815" s="47"/>
      <c r="WUS815" s="47"/>
      <c r="WUT815" s="47"/>
      <c r="WUU815" s="47"/>
      <c r="WUV815" s="47"/>
      <c r="WUW815" s="47"/>
      <c r="WUX815" s="47"/>
      <c r="WUY815" s="47"/>
      <c r="WUZ815" s="47"/>
      <c r="WVA815" s="47"/>
      <c r="WVB815" s="47"/>
      <c r="WVC815" s="47"/>
      <c r="WVD815" s="47"/>
      <c r="WVE815" s="47"/>
      <c r="WVF815" s="47"/>
      <c r="WVG815" s="47"/>
      <c r="WVH815" s="47"/>
      <c r="WVI815" s="47"/>
      <c r="WVJ815" s="47"/>
      <c r="WVK815" s="47"/>
      <c r="WVL815" s="47"/>
      <c r="WVM815" s="47"/>
      <c r="WVN815" s="47"/>
      <c r="WVO815" s="47"/>
      <c r="WVP815" s="47"/>
      <c r="WVQ815" s="47"/>
      <c r="WVR815" s="47"/>
      <c r="WVS815" s="47"/>
      <c r="WVT815" s="47"/>
      <c r="WVU815" s="47"/>
      <c r="WVV815" s="47"/>
      <c r="WVW815" s="47"/>
      <c r="WVX815" s="47"/>
      <c r="WVY815" s="47"/>
      <c r="WVZ815" s="47"/>
      <c r="WWA815" s="47"/>
      <c r="WWB815" s="47"/>
      <c r="WWC815" s="47"/>
      <c r="WWD815" s="47"/>
      <c r="WWE815" s="47"/>
      <c r="WWF815" s="47"/>
      <c r="WWG815" s="47"/>
      <c r="WWH815" s="47"/>
      <c r="WWI815" s="47"/>
      <c r="WWJ815" s="47"/>
      <c r="WWK815" s="47"/>
      <c r="WWL815" s="47"/>
      <c r="WWM815" s="47"/>
      <c r="WWN815" s="47"/>
      <c r="WWO815" s="47"/>
      <c r="WWP815" s="47"/>
      <c r="WWQ815" s="47"/>
      <c r="WWR815" s="47"/>
      <c r="WWS815" s="47"/>
      <c r="WWT815" s="47"/>
      <c r="WWU815" s="47"/>
      <c r="WWV815" s="47"/>
      <c r="WWW815" s="47"/>
      <c r="WWX815" s="47"/>
      <c r="WWY815" s="47"/>
      <c r="WWZ815" s="47"/>
      <c r="WXA815" s="47"/>
      <c r="WXB815" s="47"/>
      <c r="WXC815" s="47"/>
      <c r="WXD815" s="47"/>
      <c r="WXE815" s="47"/>
      <c r="WXF815" s="47"/>
      <c r="WXG815" s="47"/>
      <c r="WXH815" s="47"/>
      <c r="WXI815" s="47"/>
      <c r="WXJ815" s="47"/>
      <c r="WXK815" s="47"/>
      <c r="WXL815" s="47"/>
      <c r="WXM815" s="47"/>
      <c r="WXN815" s="47"/>
      <c r="WXO815" s="47"/>
      <c r="WXP815" s="47"/>
      <c r="WXQ815" s="47"/>
      <c r="WXR815" s="47"/>
      <c r="WXS815" s="47"/>
      <c r="WXT815" s="47"/>
      <c r="WXU815" s="47"/>
      <c r="WXV815" s="47"/>
      <c r="WXW815" s="47"/>
      <c r="WXX815" s="47"/>
      <c r="WXY815" s="47"/>
      <c r="WXZ815" s="47"/>
      <c r="WYA815" s="47"/>
      <c r="WYB815" s="47"/>
      <c r="WYC815" s="47"/>
      <c r="WYD815" s="47"/>
      <c r="WYE815" s="47"/>
      <c r="WYF815" s="47"/>
      <c r="WYG815" s="47"/>
      <c r="WYH815" s="47"/>
      <c r="WYI815" s="47"/>
      <c r="WYJ815" s="47"/>
      <c r="WYK815" s="47"/>
      <c r="WYL815" s="47"/>
      <c r="WYM815" s="47"/>
      <c r="WYN815" s="47"/>
      <c r="WYO815" s="47"/>
      <c r="WYP815" s="47"/>
      <c r="WYQ815" s="47"/>
      <c r="WYR815" s="47"/>
      <c r="WYS815" s="47"/>
      <c r="WYT815" s="47"/>
      <c r="WYU815" s="47"/>
      <c r="WYV815" s="47"/>
      <c r="WYW815" s="47"/>
      <c r="WYX815" s="47"/>
      <c r="WYY815" s="47"/>
      <c r="WYZ815" s="47"/>
      <c r="WZA815" s="47"/>
      <c r="WZB815" s="47"/>
      <c r="WZC815" s="47"/>
      <c r="WZD815" s="47"/>
      <c r="WZE815" s="47"/>
      <c r="WZF815" s="47"/>
      <c r="WZG815" s="47"/>
      <c r="WZH815" s="47"/>
      <c r="WZI815" s="47"/>
      <c r="WZJ815" s="47"/>
      <c r="WZK815" s="47"/>
      <c r="WZL815" s="47"/>
      <c r="WZM815" s="47"/>
      <c r="WZN815" s="47"/>
      <c r="WZO815" s="47"/>
      <c r="WZP815" s="47"/>
      <c r="WZQ815" s="47"/>
      <c r="WZR815" s="47"/>
      <c r="WZS815" s="47"/>
      <c r="WZT815" s="47"/>
      <c r="WZU815" s="47"/>
      <c r="WZV815" s="47"/>
      <c r="WZW815" s="47"/>
      <c r="WZX815" s="47"/>
      <c r="WZY815" s="47"/>
      <c r="WZZ815" s="47"/>
      <c r="XAA815" s="47"/>
      <c r="XAB815" s="47"/>
      <c r="XAC815" s="47"/>
      <c r="XAD815" s="47"/>
      <c r="XAE815" s="47"/>
      <c r="XAF815" s="47"/>
      <c r="XAG815" s="47"/>
      <c r="XAH815" s="47"/>
      <c r="XAI815" s="47"/>
      <c r="XAJ815" s="47"/>
      <c r="XAK815" s="47"/>
      <c r="XAL815" s="47"/>
      <c r="XAM815" s="47"/>
      <c r="XAN815" s="47"/>
      <c r="XAO815" s="47"/>
      <c r="XAP815" s="47"/>
      <c r="XAQ815" s="47"/>
      <c r="XAR815" s="47"/>
      <c r="XAS815" s="47"/>
      <c r="XAT815" s="47"/>
      <c r="XAU815" s="47"/>
      <c r="XAV815" s="47"/>
      <c r="XAW815" s="47"/>
      <c r="XAX815" s="47"/>
      <c r="XAY815" s="47"/>
      <c r="XAZ815" s="47"/>
      <c r="XBA815" s="47"/>
      <c r="XBB815" s="47"/>
      <c r="XBC815" s="47"/>
      <c r="XBD815" s="47"/>
      <c r="XBE815" s="47"/>
      <c r="XBF815" s="47"/>
      <c r="XBG815" s="47"/>
      <c r="XBH815" s="47"/>
      <c r="XBI815" s="47"/>
      <c r="XBJ815" s="47"/>
      <c r="XBK815" s="47"/>
      <c r="XBL815" s="47"/>
      <c r="XBM815" s="47"/>
      <c r="XBN815" s="47"/>
      <c r="XBO815" s="47"/>
      <c r="XBP815" s="47"/>
      <c r="XBQ815" s="47"/>
      <c r="XBR815" s="47"/>
      <c r="XBS815" s="47"/>
      <c r="XBT815" s="47"/>
      <c r="XBU815" s="47"/>
      <c r="XBV815" s="47"/>
      <c r="XBW815" s="47"/>
      <c r="XBX815" s="47"/>
      <c r="XBY815" s="47"/>
      <c r="XBZ815" s="47"/>
      <c r="XCA815" s="47"/>
      <c r="XCB815" s="47"/>
      <c r="XCC815" s="47"/>
      <c r="XCD815" s="47"/>
      <c r="XCE815" s="47"/>
      <c r="XCF815" s="47"/>
      <c r="XCG815" s="47"/>
      <c r="XCH815" s="47"/>
      <c r="XCI815" s="47"/>
      <c r="XCJ815" s="47"/>
      <c r="XCK815" s="47"/>
      <c r="XCL815" s="47"/>
      <c r="XCM815" s="47"/>
      <c r="XCN815" s="47"/>
      <c r="XCO815" s="47"/>
      <c r="XCP815" s="47"/>
      <c r="XCQ815" s="47"/>
      <c r="XCR815" s="47"/>
      <c r="XCS815" s="47"/>
      <c r="XCT815" s="47"/>
      <c r="XCU815" s="47"/>
      <c r="XCV815" s="47"/>
      <c r="XCW815" s="47"/>
      <c r="XCX815" s="47"/>
      <c r="XCY815" s="47"/>
      <c r="XCZ815" s="47"/>
      <c r="XDA815" s="47"/>
      <c r="XDB815" s="47"/>
      <c r="XDC815" s="47"/>
      <c r="XDD815" s="47"/>
      <c r="XDE815" s="47"/>
      <c r="XDF815" s="47"/>
      <c r="XDG815" s="47"/>
      <c r="XDH815" s="47"/>
      <c r="XDI815" s="47"/>
      <c r="XDJ815" s="47"/>
      <c r="XDK815" s="47"/>
      <c r="XDL815" s="47"/>
      <c r="XDM815" s="47"/>
      <c r="XDN815" s="47"/>
      <c r="XDO815" s="47"/>
      <c r="XDP815" s="47"/>
      <c r="XDQ815" s="47"/>
      <c r="XDR815" s="47"/>
      <c r="XDS815" s="47"/>
      <c r="XDT815" s="47"/>
      <c r="XDU815" s="47"/>
      <c r="XDV815" s="47"/>
      <c r="XDW815" s="47"/>
      <c r="XDX815" s="47"/>
      <c r="XDY815" s="47"/>
      <c r="XDZ815" s="47"/>
      <c r="XEA815" s="47"/>
      <c r="XEB815" s="47"/>
      <c r="XEC815" s="47"/>
      <c r="XED815" s="47"/>
      <c r="XEE815" s="47"/>
      <c r="XEF815" s="47"/>
      <c r="XEG815" s="47"/>
      <c r="XEH815" s="47"/>
      <c r="XEI815" s="47"/>
      <c r="XEJ815" s="47"/>
      <c r="XEK815" s="47"/>
      <c r="XEL815" s="47"/>
      <c r="XEM815" s="47"/>
      <c r="XEN815" s="47"/>
      <c r="XEO815" s="47"/>
      <c r="XEP815" s="47"/>
      <c r="XEQ815" s="47"/>
      <c r="XER815" s="47"/>
      <c r="XES815" s="47"/>
      <c r="XET815" s="47"/>
      <c r="XEU815" s="47"/>
      <c r="XEV815" s="47"/>
      <c r="XEW815" s="47"/>
      <c r="XEX815" s="47"/>
    </row>
    <row r="816" spans="1:16378" s="4" customFormat="1" x14ac:dyDescent="0.2">
      <c r="A816" s="48">
        <v>3113</v>
      </c>
      <c r="B816" s="48">
        <v>5137</v>
      </c>
      <c r="C816" s="140">
        <v>20221000000</v>
      </c>
      <c r="D816" s="49" t="s">
        <v>246</v>
      </c>
      <c r="E816" s="71" t="s">
        <v>267</v>
      </c>
      <c r="F816" s="16"/>
      <c r="G816" s="74">
        <v>250000</v>
      </c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  <c r="CC816" s="47"/>
      <c r="CD816" s="47"/>
      <c r="CE816" s="47"/>
      <c r="CF816" s="47"/>
      <c r="CG816" s="47"/>
      <c r="CH816" s="47"/>
      <c r="CI816" s="47"/>
      <c r="CJ816" s="47"/>
      <c r="CK816" s="47"/>
      <c r="CL816" s="47"/>
      <c r="CM816" s="47"/>
      <c r="CN816" s="47"/>
      <c r="CO816" s="47"/>
      <c r="CP816" s="47"/>
      <c r="CQ816" s="47"/>
      <c r="CR816" s="47"/>
      <c r="CS816" s="47"/>
      <c r="CT816" s="47"/>
      <c r="CU816" s="47"/>
      <c r="CV816" s="47"/>
      <c r="CW816" s="47"/>
      <c r="CX816" s="47"/>
      <c r="CY816" s="47"/>
      <c r="CZ816" s="47"/>
      <c r="DA816" s="47"/>
      <c r="DB816" s="47"/>
      <c r="DC816" s="47"/>
      <c r="DD816" s="47"/>
      <c r="DE816" s="47"/>
      <c r="DF816" s="47"/>
      <c r="DG816" s="47"/>
      <c r="DH816" s="47"/>
      <c r="DI816" s="47"/>
      <c r="DJ816" s="47"/>
      <c r="DK816" s="47"/>
      <c r="DL816" s="47"/>
      <c r="DM816" s="47"/>
      <c r="DN816" s="47"/>
      <c r="DO816" s="47"/>
      <c r="DP816" s="47"/>
      <c r="DQ816" s="47"/>
      <c r="DR816" s="47"/>
      <c r="DS816" s="47"/>
      <c r="DT816" s="47"/>
      <c r="DU816" s="47"/>
      <c r="DV816" s="47"/>
      <c r="DW816" s="47"/>
      <c r="DX816" s="47"/>
      <c r="DY816" s="47"/>
      <c r="DZ816" s="47"/>
      <c r="EA816" s="47"/>
      <c r="EB816" s="47"/>
      <c r="EC816" s="47"/>
      <c r="ED816" s="47"/>
      <c r="EE816" s="47"/>
      <c r="EF816" s="47"/>
      <c r="EG816" s="47"/>
      <c r="EH816" s="47"/>
      <c r="EI816" s="47"/>
      <c r="EJ816" s="47"/>
      <c r="EK816" s="47"/>
      <c r="EL816" s="47"/>
      <c r="EM816" s="47"/>
      <c r="EN816" s="47"/>
      <c r="EO816" s="47"/>
      <c r="EP816" s="47"/>
      <c r="EQ816" s="47"/>
      <c r="ER816" s="47"/>
      <c r="ES816" s="47"/>
      <c r="ET816" s="47"/>
      <c r="EU816" s="47"/>
      <c r="EV816" s="47"/>
      <c r="EW816" s="47"/>
      <c r="EX816" s="47"/>
      <c r="EY816" s="47"/>
      <c r="EZ816" s="47"/>
      <c r="FA816" s="47"/>
      <c r="FB816" s="47"/>
      <c r="FC816" s="47"/>
      <c r="FD816" s="47"/>
      <c r="FE816" s="47"/>
      <c r="FF816" s="47"/>
      <c r="FG816" s="47"/>
      <c r="FH816" s="47"/>
      <c r="FI816" s="47"/>
      <c r="FJ816" s="47"/>
      <c r="FK816" s="47"/>
      <c r="FL816" s="47"/>
      <c r="FM816" s="47"/>
      <c r="FN816" s="47"/>
      <c r="FO816" s="47"/>
      <c r="FP816" s="47"/>
      <c r="FQ816" s="47"/>
      <c r="FR816" s="47"/>
      <c r="FS816" s="47"/>
      <c r="FT816" s="47"/>
      <c r="FU816" s="47"/>
      <c r="FV816" s="47"/>
      <c r="FW816" s="47"/>
      <c r="FX816" s="47"/>
      <c r="FY816" s="47"/>
      <c r="FZ816" s="47"/>
      <c r="GA816" s="47"/>
      <c r="GB816" s="47"/>
      <c r="GC816" s="47"/>
      <c r="GD816" s="47"/>
      <c r="GE816" s="47"/>
      <c r="GF816" s="47"/>
      <c r="GG816" s="47"/>
      <c r="GH816" s="47"/>
      <c r="GI816" s="47"/>
      <c r="GJ816" s="47"/>
      <c r="GK816" s="47"/>
      <c r="GL816" s="47"/>
      <c r="GM816" s="47"/>
      <c r="GN816" s="47"/>
      <c r="GO816" s="47"/>
      <c r="GP816" s="47"/>
      <c r="GQ816" s="47"/>
      <c r="GR816" s="47"/>
      <c r="GS816" s="47"/>
      <c r="GT816" s="47"/>
      <c r="GU816" s="47"/>
      <c r="GV816" s="47"/>
      <c r="GW816" s="47"/>
      <c r="GX816" s="47"/>
      <c r="GY816" s="47"/>
      <c r="GZ816" s="47"/>
      <c r="HA816" s="47"/>
      <c r="HB816" s="47"/>
      <c r="HC816" s="47"/>
      <c r="HD816" s="47"/>
      <c r="HE816" s="47"/>
      <c r="HF816" s="47"/>
      <c r="HG816" s="47"/>
      <c r="HH816" s="47"/>
      <c r="HI816" s="47"/>
      <c r="HJ816" s="47"/>
      <c r="HK816" s="47"/>
      <c r="HL816" s="47"/>
      <c r="HM816" s="47"/>
      <c r="HN816" s="47"/>
      <c r="HO816" s="47"/>
      <c r="HP816" s="47"/>
      <c r="HQ816" s="47"/>
      <c r="HR816" s="47"/>
      <c r="HS816" s="47"/>
      <c r="HT816" s="47"/>
      <c r="HU816" s="47"/>
      <c r="HV816" s="47"/>
      <c r="HW816" s="47"/>
      <c r="HX816" s="47"/>
      <c r="HY816" s="47"/>
      <c r="HZ816" s="47"/>
      <c r="IA816" s="47"/>
      <c r="IB816" s="47"/>
      <c r="IC816" s="47"/>
      <c r="ID816" s="47"/>
      <c r="IE816" s="47"/>
      <c r="IF816" s="47"/>
      <c r="IG816" s="47"/>
      <c r="IH816" s="47"/>
      <c r="II816" s="47"/>
      <c r="IJ816" s="47"/>
      <c r="IK816" s="47"/>
      <c r="IL816" s="47"/>
      <c r="IM816" s="47"/>
      <c r="IN816" s="47"/>
      <c r="IO816" s="47"/>
      <c r="IP816" s="47"/>
      <c r="IQ816" s="47"/>
      <c r="IR816" s="47"/>
      <c r="IS816" s="47"/>
      <c r="IT816" s="47"/>
      <c r="IU816" s="47"/>
      <c r="IV816" s="47"/>
      <c r="IW816" s="47"/>
      <c r="IX816" s="47"/>
      <c r="IY816" s="47"/>
      <c r="IZ816" s="47"/>
      <c r="JA816" s="47"/>
      <c r="JB816" s="47"/>
      <c r="JC816" s="47"/>
      <c r="JD816" s="47"/>
      <c r="JE816" s="47"/>
      <c r="JF816" s="47"/>
      <c r="JG816" s="47"/>
      <c r="JH816" s="47"/>
      <c r="JI816" s="47"/>
      <c r="JJ816" s="47"/>
      <c r="JK816" s="47"/>
      <c r="JL816" s="47"/>
      <c r="JM816" s="47"/>
      <c r="JN816" s="47"/>
      <c r="JO816" s="47"/>
      <c r="JP816" s="47"/>
      <c r="JQ816" s="47"/>
      <c r="JR816" s="47"/>
      <c r="JS816" s="47"/>
      <c r="JT816" s="47"/>
      <c r="JU816" s="47"/>
      <c r="JV816" s="47"/>
      <c r="JW816" s="47"/>
      <c r="JX816" s="47"/>
      <c r="JY816" s="47"/>
      <c r="JZ816" s="47"/>
      <c r="KA816" s="47"/>
      <c r="KB816" s="47"/>
      <c r="KC816" s="47"/>
      <c r="KD816" s="47"/>
      <c r="KE816" s="47"/>
      <c r="KF816" s="47"/>
      <c r="KG816" s="47"/>
      <c r="KH816" s="47"/>
      <c r="KI816" s="47"/>
      <c r="KJ816" s="47"/>
      <c r="KK816" s="47"/>
      <c r="KL816" s="47"/>
      <c r="KM816" s="47"/>
      <c r="KN816" s="47"/>
      <c r="KO816" s="47"/>
      <c r="KP816" s="47"/>
      <c r="KQ816" s="47"/>
      <c r="KR816" s="47"/>
      <c r="KS816" s="47"/>
      <c r="KT816" s="47"/>
      <c r="KU816" s="47"/>
      <c r="KV816" s="47"/>
      <c r="KW816" s="47"/>
      <c r="KX816" s="47"/>
      <c r="KY816" s="47"/>
      <c r="KZ816" s="47"/>
      <c r="LA816" s="47"/>
      <c r="LB816" s="47"/>
      <c r="LC816" s="47"/>
      <c r="LD816" s="47"/>
      <c r="LE816" s="47"/>
      <c r="LF816" s="47"/>
      <c r="LG816" s="47"/>
      <c r="LH816" s="47"/>
      <c r="LI816" s="47"/>
      <c r="LJ816" s="47"/>
      <c r="LK816" s="47"/>
      <c r="LL816" s="47"/>
      <c r="LM816" s="47"/>
      <c r="LN816" s="47"/>
      <c r="LO816" s="47"/>
      <c r="LP816" s="47"/>
      <c r="LQ816" s="47"/>
      <c r="LR816" s="47"/>
      <c r="LS816" s="47"/>
      <c r="LT816" s="47"/>
      <c r="LU816" s="47"/>
      <c r="LV816" s="47"/>
      <c r="LW816" s="47"/>
      <c r="LX816" s="47"/>
      <c r="LY816" s="47"/>
      <c r="LZ816" s="47"/>
      <c r="MA816" s="47"/>
      <c r="MB816" s="47"/>
      <c r="MC816" s="47"/>
      <c r="MD816" s="47"/>
      <c r="ME816" s="47"/>
      <c r="MF816" s="47"/>
      <c r="MG816" s="47"/>
      <c r="MH816" s="47"/>
      <c r="MI816" s="47"/>
      <c r="MJ816" s="47"/>
      <c r="MK816" s="47"/>
      <c r="ML816" s="47"/>
      <c r="MM816" s="47"/>
      <c r="MN816" s="47"/>
      <c r="MO816" s="47"/>
      <c r="MP816" s="47"/>
      <c r="MQ816" s="47"/>
      <c r="MR816" s="47"/>
      <c r="MS816" s="47"/>
      <c r="MT816" s="47"/>
      <c r="MU816" s="47"/>
      <c r="MV816" s="47"/>
      <c r="MW816" s="47"/>
      <c r="MX816" s="47"/>
      <c r="MY816" s="47"/>
      <c r="MZ816" s="47"/>
      <c r="NA816" s="47"/>
      <c r="NB816" s="47"/>
      <c r="NC816" s="47"/>
      <c r="ND816" s="47"/>
      <c r="NE816" s="47"/>
      <c r="NF816" s="47"/>
      <c r="NG816" s="47"/>
      <c r="NH816" s="47"/>
      <c r="NI816" s="47"/>
      <c r="NJ816" s="47"/>
      <c r="NK816" s="47"/>
      <c r="NL816" s="47"/>
      <c r="NM816" s="47"/>
      <c r="NN816" s="47"/>
      <c r="NO816" s="47"/>
      <c r="NP816" s="47"/>
      <c r="NQ816" s="47"/>
      <c r="NR816" s="47"/>
      <c r="NS816" s="47"/>
      <c r="NT816" s="47"/>
      <c r="NU816" s="47"/>
      <c r="NV816" s="47"/>
      <c r="NW816" s="47"/>
      <c r="NX816" s="47"/>
      <c r="NY816" s="47"/>
      <c r="NZ816" s="47"/>
      <c r="OA816" s="47"/>
      <c r="OB816" s="47"/>
      <c r="OC816" s="47"/>
      <c r="OD816" s="47"/>
      <c r="OE816" s="47"/>
      <c r="OF816" s="47"/>
      <c r="OG816" s="47"/>
      <c r="OH816" s="47"/>
      <c r="OI816" s="47"/>
      <c r="OJ816" s="47"/>
      <c r="OK816" s="47"/>
      <c r="OL816" s="47"/>
      <c r="OM816" s="47"/>
      <c r="ON816" s="47"/>
      <c r="OO816" s="47"/>
      <c r="OP816" s="47"/>
      <c r="OQ816" s="47"/>
      <c r="OR816" s="47"/>
      <c r="OS816" s="47"/>
      <c r="OT816" s="47"/>
      <c r="OU816" s="47"/>
      <c r="OV816" s="47"/>
      <c r="OW816" s="47"/>
      <c r="OX816" s="47"/>
      <c r="OY816" s="47"/>
      <c r="OZ816" s="47"/>
      <c r="PA816" s="47"/>
      <c r="PB816" s="47"/>
      <c r="PC816" s="47"/>
      <c r="PD816" s="47"/>
      <c r="PE816" s="47"/>
      <c r="PF816" s="47"/>
      <c r="PG816" s="47"/>
      <c r="PH816" s="47"/>
      <c r="PI816" s="47"/>
      <c r="PJ816" s="47"/>
      <c r="PK816" s="47"/>
      <c r="PL816" s="47"/>
      <c r="PM816" s="47"/>
      <c r="PN816" s="47"/>
      <c r="PO816" s="47"/>
      <c r="PP816" s="47"/>
      <c r="PQ816" s="47"/>
      <c r="PR816" s="47"/>
      <c r="PS816" s="47"/>
      <c r="PT816" s="47"/>
      <c r="PU816" s="47"/>
      <c r="PV816" s="47"/>
      <c r="PW816" s="47"/>
      <c r="PX816" s="47"/>
      <c r="PY816" s="47"/>
      <c r="PZ816" s="47"/>
      <c r="QA816" s="47"/>
      <c r="QB816" s="47"/>
      <c r="QC816" s="47"/>
      <c r="QD816" s="47"/>
      <c r="QE816" s="47"/>
      <c r="QF816" s="47"/>
      <c r="QG816" s="47"/>
      <c r="QH816" s="47"/>
      <c r="QI816" s="47"/>
      <c r="QJ816" s="47"/>
      <c r="QK816" s="47"/>
      <c r="QL816" s="47"/>
      <c r="QM816" s="47"/>
      <c r="QN816" s="47"/>
      <c r="QO816" s="47"/>
      <c r="QP816" s="47"/>
      <c r="QQ816" s="47"/>
      <c r="QR816" s="47"/>
      <c r="QS816" s="47"/>
      <c r="QT816" s="47"/>
      <c r="QU816" s="47"/>
      <c r="QV816" s="47"/>
      <c r="QW816" s="47"/>
      <c r="QX816" s="47"/>
      <c r="QY816" s="47"/>
      <c r="QZ816" s="47"/>
      <c r="RA816" s="47"/>
      <c r="RB816" s="47"/>
      <c r="RC816" s="47"/>
      <c r="RD816" s="47"/>
      <c r="RE816" s="47"/>
      <c r="RF816" s="47"/>
      <c r="RG816" s="47"/>
      <c r="RH816" s="47"/>
      <c r="RI816" s="47"/>
      <c r="RJ816" s="47"/>
      <c r="RK816" s="47"/>
      <c r="RL816" s="47"/>
      <c r="RM816" s="47"/>
      <c r="RN816" s="47"/>
      <c r="RO816" s="47"/>
      <c r="RP816" s="47"/>
      <c r="RQ816" s="47"/>
      <c r="RR816" s="47"/>
      <c r="RS816" s="47"/>
      <c r="RT816" s="47"/>
      <c r="RU816" s="47"/>
      <c r="RV816" s="47"/>
      <c r="RW816" s="47"/>
      <c r="RX816" s="47"/>
      <c r="RY816" s="47"/>
      <c r="RZ816" s="47"/>
      <c r="SA816" s="47"/>
      <c r="SB816" s="47"/>
      <c r="SC816" s="47"/>
      <c r="SD816" s="47"/>
      <c r="SE816" s="47"/>
      <c r="SF816" s="47"/>
      <c r="SG816" s="47"/>
      <c r="SH816" s="47"/>
      <c r="SI816" s="47"/>
      <c r="SJ816" s="47"/>
      <c r="SK816" s="47"/>
      <c r="SL816" s="47"/>
      <c r="SM816" s="47"/>
      <c r="SN816" s="47"/>
      <c r="SO816" s="47"/>
      <c r="SP816" s="47"/>
      <c r="SQ816" s="47"/>
      <c r="SR816" s="47"/>
      <c r="SS816" s="47"/>
      <c r="ST816" s="47"/>
      <c r="SU816" s="47"/>
      <c r="SV816" s="47"/>
      <c r="SW816" s="47"/>
      <c r="SX816" s="47"/>
      <c r="SY816" s="47"/>
      <c r="SZ816" s="47"/>
      <c r="TA816" s="47"/>
      <c r="TB816" s="47"/>
      <c r="TC816" s="47"/>
      <c r="TD816" s="47"/>
      <c r="TE816" s="47"/>
      <c r="TF816" s="47"/>
      <c r="TG816" s="47"/>
      <c r="TH816" s="47"/>
      <c r="TI816" s="47"/>
      <c r="TJ816" s="47"/>
      <c r="TK816" s="47"/>
      <c r="TL816" s="47"/>
      <c r="TM816" s="47"/>
      <c r="TN816" s="47"/>
      <c r="TO816" s="47"/>
      <c r="TP816" s="47"/>
      <c r="TQ816" s="47"/>
      <c r="TR816" s="47"/>
      <c r="TS816" s="47"/>
      <c r="TT816" s="47"/>
      <c r="TU816" s="47"/>
      <c r="TV816" s="47"/>
      <c r="TW816" s="47"/>
      <c r="TX816" s="47"/>
      <c r="TY816" s="47"/>
      <c r="TZ816" s="47"/>
      <c r="UA816" s="47"/>
      <c r="UB816" s="47"/>
      <c r="UC816" s="47"/>
      <c r="UD816" s="47"/>
      <c r="UE816" s="47"/>
      <c r="UF816" s="47"/>
      <c r="UG816" s="47"/>
      <c r="UH816" s="47"/>
      <c r="UI816" s="47"/>
      <c r="UJ816" s="47"/>
      <c r="UK816" s="47"/>
      <c r="UL816" s="47"/>
      <c r="UM816" s="47"/>
      <c r="UN816" s="47"/>
      <c r="UO816" s="47"/>
      <c r="UP816" s="47"/>
      <c r="UQ816" s="47"/>
      <c r="UR816" s="47"/>
      <c r="US816" s="47"/>
      <c r="UT816" s="47"/>
      <c r="UU816" s="47"/>
      <c r="UV816" s="47"/>
      <c r="UW816" s="47"/>
      <c r="UX816" s="47"/>
      <c r="UY816" s="47"/>
      <c r="UZ816" s="47"/>
      <c r="VA816" s="47"/>
      <c r="VB816" s="47"/>
      <c r="VC816" s="47"/>
      <c r="VD816" s="47"/>
      <c r="VE816" s="47"/>
      <c r="VF816" s="47"/>
      <c r="VG816" s="47"/>
      <c r="VH816" s="47"/>
      <c r="VI816" s="47"/>
      <c r="VJ816" s="47"/>
      <c r="VK816" s="47"/>
      <c r="VL816" s="47"/>
      <c r="VM816" s="47"/>
      <c r="VN816" s="47"/>
      <c r="VO816" s="47"/>
      <c r="VP816" s="47"/>
      <c r="VQ816" s="47"/>
      <c r="VR816" s="47"/>
      <c r="VS816" s="47"/>
      <c r="VT816" s="47"/>
      <c r="VU816" s="47"/>
      <c r="VV816" s="47"/>
      <c r="VW816" s="47"/>
      <c r="VX816" s="47"/>
      <c r="VY816" s="47"/>
      <c r="VZ816" s="47"/>
      <c r="WA816" s="47"/>
      <c r="WB816" s="47"/>
      <c r="WC816" s="47"/>
      <c r="WD816" s="47"/>
      <c r="WE816" s="47"/>
      <c r="WF816" s="47"/>
      <c r="WG816" s="47"/>
      <c r="WH816" s="47"/>
      <c r="WI816" s="47"/>
      <c r="WJ816" s="47"/>
      <c r="WK816" s="47"/>
      <c r="WL816" s="47"/>
      <c r="WM816" s="47"/>
      <c r="WN816" s="47"/>
      <c r="WO816" s="47"/>
      <c r="WP816" s="47"/>
      <c r="WQ816" s="47"/>
      <c r="WR816" s="47"/>
      <c r="WS816" s="47"/>
      <c r="WT816" s="47"/>
      <c r="WU816" s="47"/>
      <c r="WV816" s="47"/>
      <c r="WW816" s="47"/>
      <c r="WX816" s="47"/>
      <c r="WY816" s="47"/>
      <c r="WZ816" s="47"/>
      <c r="XA816" s="47"/>
      <c r="XB816" s="47"/>
      <c r="XC816" s="47"/>
      <c r="XD816" s="47"/>
      <c r="XE816" s="47"/>
      <c r="XF816" s="47"/>
      <c r="XG816" s="47"/>
      <c r="XH816" s="47"/>
      <c r="XI816" s="47"/>
      <c r="XJ816" s="47"/>
      <c r="XK816" s="47"/>
      <c r="XL816" s="47"/>
      <c r="XM816" s="47"/>
      <c r="XN816" s="47"/>
      <c r="XO816" s="47"/>
      <c r="XP816" s="47"/>
      <c r="XQ816" s="47"/>
      <c r="XR816" s="47"/>
      <c r="XS816" s="47"/>
      <c r="XT816" s="47"/>
      <c r="XU816" s="47"/>
      <c r="XV816" s="47"/>
      <c r="XW816" s="47"/>
      <c r="XX816" s="47"/>
      <c r="XY816" s="47"/>
      <c r="XZ816" s="47"/>
      <c r="YA816" s="47"/>
      <c r="YB816" s="47"/>
      <c r="YC816" s="47"/>
      <c r="YD816" s="47"/>
      <c r="YE816" s="47"/>
      <c r="YF816" s="47"/>
      <c r="YG816" s="47"/>
      <c r="YH816" s="47"/>
      <c r="YI816" s="47"/>
      <c r="YJ816" s="47"/>
      <c r="YK816" s="47"/>
      <c r="YL816" s="47"/>
      <c r="YM816" s="47"/>
      <c r="YN816" s="47"/>
      <c r="YO816" s="47"/>
      <c r="YP816" s="47"/>
      <c r="YQ816" s="47"/>
      <c r="YR816" s="47"/>
      <c r="YS816" s="47"/>
      <c r="YT816" s="47"/>
      <c r="YU816" s="47"/>
      <c r="YV816" s="47"/>
      <c r="YW816" s="47"/>
      <c r="YX816" s="47"/>
      <c r="YY816" s="47"/>
      <c r="YZ816" s="47"/>
      <c r="ZA816" s="47"/>
      <c r="ZB816" s="47"/>
      <c r="ZC816" s="47"/>
      <c r="ZD816" s="47"/>
      <c r="ZE816" s="47"/>
      <c r="ZF816" s="47"/>
      <c r="ZG816" s="47"/>
      <c r="ZH816" s="47"/>
      <c r="ZI816" s="47"/>
      <c r="ZJ816" s="47"/>
      <c r="ZK816" s="47"/>
      <c r="ZL816" s="47"/>
      <c r="ZM816" s="47"/>
      <c r="ZN816" s="47"/>
      <c r="ZO816" s="47"/>
      <c r="ZP816" s="47"/>
      <c r="ZQ816" s="47"/>
      <c r="ZR816" s="47"/>
      <c r="ZS816" s="47"/>
      <c r="ZT816" s="47"/>
      <c r="ZU816" s="47"/>
      <c r="ZV816" s="47"/>
      <c r="ZW816" s="47"/>
      <c r="ZX816" s="47"/>
      <c r="ZY816" s="47"/>
      <c r="ZZ816" s="47"/>
      <c r="AAA816" s="47"/>
      <c r="AAB816" s="47"/>
      <c r="AAC816" s="47"/>
      <c r="AAD816" s="47"/>
      <c r="AAE816" s="47"/>
      <c r="AAF816" s="47"/>
      <c r="AAG816" s="47"/>
      <c r="AAH816" s="47"/>
      <c r="AAI816" s="47"/>
      <c r="AAJ816" s="47"/>
      <c r="AAK816" s="47"/>
      <c r="AAL816" s="47"/>
      <c r="AAM816" s="47"/>
      <c r="AAN816" s="47"/>
      <c r="AAO816" s="47"/>
      <c r="AAP816" s="47"/>
      <c r="AAQ816" s="47"/>
      <c r="AAR816" s="47"/>
      <c r="AAS816" s="47"/>
      <c r="AAT816" s="47"/>
      <c r="AAU816" s="47"/>
      <c r="AAV816" s="47"/>
      <c r="AAW816" s="47"/>
      <c r="AAX816" s="47"/>
      <c r="AAY816" s="47"/>
      <c r="AAZ816" s="47"/>
      <c r="ABA816" s="47"/>
      <c r="ABB816" s="47"/>
      <c r="ABC816" s="47"/>
      <c r="ABD816" s="47"/>
      <c r="ABE816" s="47"/>
      <c r="ABF816" s="47"/>
      <c r="ABG816" s="47"/>
      <c r="ABH816" s="47"/>
      <c r="ABI816" s="47"/>
      <c r="ABJ816" s="47"/>
      <c r="ABK816" s="47"/>
      <c r="ABL816" s="47"/>
      <c r="ABM816" s="47"/>
      <c r="ABN816" s="47"/>
      <c r="ABO816" s="47"/>
      <c r="ABP816" s="47"/>
      <c r="ABQ816" s="47"/>
      <c r="ABR816" s="47"/>
      <c r="ABS816" s="47"/>
      <c r="ABT816" s="47"/>
      <c r="ABU816" s="47"/>
      <c r="ABV816" s="47"/>
      <c r="ABW816" s="47"/>
      <c r="ABX816" s="47"/>
      <c r="ABY816" s="47"/>
      <c r="ABZ816" s="47"/>
      <c r="ACA816" s="47"/>
      <c r="ACB816" s="47"/>
      <c r="ACC816" s="47"/>
      <c r="ACD816" s="47"/>
      <c r="ACE816" s="47"/>
      <c r="ACF816" s="47"/>
      <c r="ACG816" s="47"/>
      <c r="ACH816" s="47"/>
      <c r="ACI816" s="47"/>
      <c r="ACJ816" s="47"/>
      <c r="ACK816" s="47"/>
      <c r="ACL816" s="47"/>
      <c r="ACM816" s="47"/>
      <c r="ACN816" s="47"/>
      <c r="ACO816" s="47"/>
      <c r="ACP816" s="47"/>
      <c r="ACQ816" s="47"/>
      <c r="ACR816" s="47"/>
      <c r="ACS816" s="47"/>
      <c r="ACT816" s="47"/>
      <c r="ACU816" s="47"/>
      <c r="ACV816" s="47"/>
      <c r="ACW816" s="47"/>
      <c r="ACX816" s="47"/>
      <c r="ACY816" s="47"/>
      <c r="ACZ816" s="47"/>
      <c r="ADA816" s="47"/>
      <c r="ADB816" s="47"/>
      <c r="ADC816" s="47"/>
      <c r="ADD816" s="47"/>
      <c r="ADE816" s="47"/>
      <c r="ADF816" s="47"/>
      <c r="ADG816" s="47"/>
      <c r="ADH816" s="47"/>
      <c r="ADI816" s="47"/>
      <c r="ADJ816" s="47"/>
      <c r="ADK816" s="47"/>
      <c r="ADL816" s="47"/>
      <c r="ADM816" s="47"/>
      <c r="ADN816" s="47"/>
      <c r="ADO816" s="47"/>
      <c r="ADP816" s="47"/>
      <c r="ADQ816" s="47"/>
      <c r="ADR816" s="47"/>
      <c r="ADS816" s="47"/>
      <c r="ADT816" s="47"/>
      <c r="ADU816" s="47"/>
      <c r="ADV816" s="47"/>
      <c r="ADW816" s="47"/>
      <c r="ADX816" s="47"/>
      <c r="ADY816" s="47"/>
      <c r="ADZ816" s="47"/>
      <c r="AEA816" s="47"/>
      <c r="AEB816" s="47"/>
      <c r="AEC816" s="47"/>
      <c r="AED816" s="47"/>
      <c r="AEE816" s="47"/>
      <c r="AEF816" s="47"/>
      <c r="AEG816" s="47"/>
      <c r="AEH816" s="47"/>
      <c r="AEI816" s="47"/>
      <c r="AEJ816" s="47"/>
      <c r="AEK816" s="47"/>
      <c r="AEL816" s="47"/>
      <c r="AEM816" s="47"/>
      <c r="AEN816" s="47"/>
      <c r="AEO816" s="47"/>
      <c r="AEP816" s="47"/>
      <c r="AEQ816" s="47"/>
      <c r="AER816" s="47"/>
      <c r="AES816" s="47"/>
      <c r="AET816" s="47"/>
      <c r="AEU816" s="47"/>
      <c r="AEV816" s="47"/>
      <c r="AEW816" s="47"/>
      <c r="AEX816" s="47"/>
      <c r="AEY816" s="47"/>
      <c r="AEZ816" s="47"/>
      <c r="AFA816" s="47"/>
      <c r="AFB816" s="47"/>
      <c r="AFC816" s="47"/>
      <c r="AFD816" s="47"/>
      <c r="AFE816" s="47"/>
      <c r="AFF816" s="47"/>
      <c r="AFG816" s="47"/>
      <c r="AFH816" s="47"/>
      <c r="AFI816" s="47"/>
      <c r="AFJ816" s="47"/>
      <c r="AFK816" s="47"/>
      <c r="AFL816" s="47"/>
      <c r="AFM816" s="47"/>
      <c r="AFN816" s="47"/>
      <c r="AFO816" s="47"/>
      <c r="AFP816" s="47"/>
      <c r="AFQ816" s="47"/>
      <c r="AFR816" s="47"/>
      <c r="AFS816" s="47"/>
      <c r="AFT816" s="47"/>
      <c r="AFU816" s="47"/>
      <c r="AFV816" s="47"/>
      <c r="AFW816" s="47"/>
      <c r="AFX816" s="47"/>
      <c r="AFY816" s="47"/>
      <c r="AFZ816" s="47"/>
      <c r="AGA816" s="47"/>
      <c r="AGB816" s="47"/>
      <c r="AGC816" s="47"/>
      <c r="AGD816" s="47"/>
      <c r="AGE816" s="47"/>
      <c r="AGF816" s="47"/>
      <c r="AGG816" s="47"/>
      <c r="AGH816" s="47"/>
      <c r="AGI816" s="47"/>
      <c r="AGJ816" s="47"/>
      <c r="AGK816" s="47"/>
      <c r="AGL816" s="47"/>
      <c r="AGM816" s="47"/>
      <c r="AGN816" s="47"/>
      <c r="AGO816" s="47"/>
      <c r="AGP816" s="47"/>
      <c r="AGQ816" s="47"/>
      <c r="AGR816" s="47"/>
      <c r="AGS816" s="47"/>
      <c r="AGT816" s="47"/>
      <c r="AGU816" s="47"/>
      <c r="AGV816" s="47"/>
      <c r="AGW816" s="47"/>
      <c r="AGX816" s="47"/>
      <c r="AGY816" s="47"/>
      <c r="AGZ816" s="47"/>
      <c r="AHA816" s="47"/>
      <c r="AHB816" s="47"/>
      <c r="AHC816" s="47"/>
      <c r="AHD816" s="47"/>
      <c r="AHE816" s="47"/>
      <c r="AHF816" s="47"/>
      <c r="AHG816" s="47"/>
      <c r="AHH816" s="47"/>
      <c r="AHI816" s="47"/>
      <c r="AHJ816" s="47"/>
      <c r="AHK816" s="47"/>
      <c r="AHL816" s="47"/>
      <c r="AHM816" s="47"/>
      <c r="AHN816" s="47"/>
      <c r="AHO816" s="47"/>
      <c r="AHP816" s="47"/>
      <c r="AHQ816" s="47"/>
      <c r="AHR816" s="47"/>
      <c r="AHS816" s="47"/>
      <c r="AHT816" s="47"/>
      <c r="AHU816" s="47"/>
      <c r="AHV816" s="47"/>
      <c r="AHW816" s="47"/>
      <c r="AHX816" s="47"/>
      <c r="AHY816" s="47"/>
      <c r="AHZ816" s="47"/>
      <c r="AIA816" s="47"/>
      <c r="AIB816" s="47"/>
      <c r="AIC816" s="47"/>
      <c r="AID816" s="47"/>
      <c r="AIE816" s="47"/>
      <c r="AIF816" s="47"/>
      <c r="AIG816" s="47"/>
      <c r="AIH816" s="47"/>
      <c r="AII816" s="47"/>
      <c r="AIJ816" s="47"/>
      <c r="AIK816" s="47"/>
      <c r="AIL816" s="47"/>
      <c r="AIM816" s="47"/>
      <c r="AIN816" s="47"/>
      <c r="AIO816" s="47"/>
      <c r="AIP816" s="47"/>
      <c r="AIQ816" s="47"/>
      <c r="AIR816" s="47"/>
      <c r="AIS816" s="47"/>
      <c r="AIT816" s="47"/>
      <c r="AIU816" s="47"/>
      <c r="AIV816" s="47"/>
      <c r="AIW816" s="47"/>
      <c r="AIX816" s="47"/>
      <c r="AIY816" s="47"/>
      <c r="AIZ816" s="47"/>
      <c r="AJA816" s="47"/>
      <c r="AJB816" s="47"/>
      <c r="AJC816" s="47"/>
      <c r="AJD816" s="47"/>
      <c r="AJE816" s="47"/>
      <c r="AJF816" s="47"/>
      <c r="AJG816" s="47"/>
      <c r="AJH816" s="47"/>
      <c r="AJI816" s="47"/>
      <c r="AJJ816" s="47"/>
      <c r="AJK816" s="47"/>
      <c r="AJL816" s="47"/>
      <c r="AJM816" s="47"/>
      <c r="AJN816" s="47"/>
      <c r="AJO816" s="47"/>
      <c r="AJP816" s="47"/>
      <c r="AJQ816" s="47"/>
      <c r="AJR816" s="47"/>
      <c r="AJS816" s="47"/>
      <c r="AJT816" s="47"/>
      <c r="AJU816" s="47"/>
      <c r="AJV816" s="47"/>
      <c r="AJW816" s="47"/>
      <c r="AJX816" s="47"/>
      <c r="AJY816" s="47"/>
      <c r="AJZ816" s="47"/>
      <c r="AKA816" s="47"/>
      <c r="AKB816" s="47"/>
      <c r="AKC816" s="47"/>
      <c r="AKD816" s="47"/>
      <c r="AKE816" s="47"/>
      <c r="AKF816" s="47"/>
      <c r="AKG816" s="47"/>
      <c r="AKH816" s="47"/>
      <c r="AKI816" s="47"/>
      <c r="AKJ816" s="47"/>
      <c r="AKK816" s="47"/>
      <c r="AKL816" s="47"/>
      <c r="AKM816" s="47"/>
      <c r="AKN816" s="47"/>
      <c r="AKO816" s="47"/>
      <c r="AKP816" s="47"/>
      <c r="AKQ816" s="47"/>
      <c r="AKR816" s="47"/>
      <c r="AKS816" s="47"/>
      <c r="AKT816" s="47"/>
      <c r="AKU816" s="47"/>
      <c r="AKV816" s="47"/>
      <c r="AKW816" s="47"/>
      <c r="AKX816" s="47"/>
      <c r="AKY816" s="47"/>
      <c r="AKZ816" s="47"/>
      <c r="ALA816" s="47"/>
      <c r="ALB816" s="47"/>
      <c r="ALC816" s="47"/>
      <c r="ALD816" s="47"/>
      <c r="ALE816" s="47"/>
      <c r="ALF816" s="47"/>
      <c r="ALG816" s="47"/>
      <c r="ALH816" s="47"/>
      <c r="ALI816" s="47"/>
      <c r="ALJ816" s="47"/>
      <c r="ALK816" s="47"/>
      <c r="ALL816" s="47"/>
      <c r="ALM816" s="47"/>
      <c r="ALN816" s="47"/>
      <c r="ALO816" s="47"/>
      <c r="ALP816" s="47"/>
      <c r="ALQ816" s="47"/>
      <c r="ALR816" s="47"/>
      <c r="ALS816" s="47"/>
      <c r="ALT816" s="47"/>
      <c r="ALU816" s="47"/>
      <c r="ALV816" s="47"/>
      <c r="ALW816" s="47"/>
      <c r="ALX816" s="47"/>
      <c r="ALY816" s="47"/>
      <c r="ALZ816" s="47"/>
      <c r="AMA816" s="47"/>
      <c r="AMB816" s="47"/>
      <c r="AMC816" s="47"/>
      <c r="AMD816" s="47"/>
      <c r="AME816" s="47"/>
      <c r="AMF816" s="47"/>
      <c r="AMG816" s="47"/>
      <c r="AMH816" s="47"/>
      <c r="AMI816" s="47"/>
      <c r="AMJ816" s="47"/>
      <c r="AMK816" s="47"/>
      <c r="AML816" s="47"/>
      <c r="AMM816" s="47"/>
      <c r="AMN816" s="47"/>
      <c r="AMO816" s="47"/>
      <c r="AMP816" s="47"/>
      <c r="AMQ816" s="47"/>
      <c r="AMR816" s="47"/>
      <c r="AMS816" s="47"/>
      <c r="AMT816" s="47"/>
      <c r="AMU816" s="47"/>
      <c r="AMV816" s="47"/>
      <c r="AMW816" s="47"/>
      <c r="AMX816" s="47"/>
      <c r="AMY816" s="47"/>
      <c r="AMZ816" s="47"/>
      <c r="ANA816" s="47"/>
      <c r="ANB816" s="47"/>
      <c r="ANC816" s="47"/>
      <c r="AND816" s="47"/>
      <c r="ANE816" s="47"/>
      <c r="ANF816" s="47"/>
      <c r="ANG816" s="47"/>
      <c r="ANH816" s="47"/>
      <c r="ANI816" s="47"/>
      <c r="ANJ816" s="47"/>
      <c r="ANK816" s="47"/>
      <c r="ANL816" s="47"/>
      <c r="ANM816" s="47"/>
      <c r="ANN816" s="47"/>
      <c r="ANO816" s="47"/>
      <c r="ANP816" s="47"/>
      <c r="ANQ816" s="47"/>
      <c r="ANR816" s="47"/>
      <c r="ANS816" s="47"/>
      <c r="ANT816" s="47"/>
      <c r="ANU816" s="47"/>
      <c r="ANV816" s="47"/>
      <c r="ANW816" s="47"/>
      <c r="ANX816" s="47"/>
      <c r="ANY816" s="47"/>
      <c r="ANZ816" s="47"/>
      <c r="AOA816" s="47"/>
      <c r="AOB816" s="47"/>
      <c r="AOC816" s="47"/>
      <c r="AOD816" s="47"/>
      <c r="AOE816" s="47"/>
      <c r="AOF816" s="47"/>
      <c r="AOG816" s="47"/>
      <c r="AOH816" s="47"/>
      <c r="AOI816" s="47"/>
      <c r="AOJ816" s="47"/>
      <c r="AOK816" s="47"/>
      <c r="AOL816" s="47"/>
      <c r="AOM816" s="47"/>
      <c r="AON816" s="47"/>
      <c r="AOO816" s="47"/>
      <c r="AOP816" s="47"/>
      <c r="AOQ816" s="47"/>
      <c r="AOR816" s="47"/>
      <c r="AOS816" s="47"/>
      <c r="AOT816" s="47"/>
      <c r="AOU816" s="47"/>
      <c r="AOV816" s="47"/>
      <c r="AOW816" s="47"/>
      <c r="AOX816" s="47"/>
      <c r="AOY816" s="47"/>
      <c r="AOZ816" s="47"/>
      <c r="APA816" s="47"/>
      <c r="APB816" s="47"/>
      <c r="APC816" s="47"/>
      <c r="APD816" s="47"/>
      <c r="APE816" s="47"/>
      <c r="APF816" s="47"/>
      <c r="APG816" s="47"/>
      <c r="APH816" s="47"/>
      <c r="API816" s="47"/>
      <c r="APJ816" s="47"/>
      <c r="APK816" s="47"/>
      <c r="APL816" s="47"/>
      <c r="APM816" s="47"/>
      <c r="APN816" s="47"/>
      <c r="APO816" s="47"/>
      <c r="APP816" s="47"/>
      <c r="APQ816" s="47"/>
      <c r="APR816" s="47"/>
      <c r="APS816" s="47"/>
      <c r="APT816" s="47"/>
      <c r="APU816" s="47"/>
      <c r="APV816" s="47"/>
      <c r="APW816" s="47"/>
      <c r="APX816" s="47"/>
      <c r="APY816" s="47"/>
      <c r="APZ816" s="47"/>
      <c r="AQA816" s="47"/>
      <c r="AQB816" s="47"/>
      <c r="AQC816" s="47"/>
      <c r="AQD816" s="47"/>
      <c r="AQE816" s="47"/>
      <c r="AQF816" s="47"/>
      <c r="AQG816" s="47"/>
      <c r="AQH816" s="47"/>
      <c r="AQI816" s="47"/>
      <c r="AQJ816" s="47"/>
      <c r="AQK816" s="47"/>
      <c r="AQL816" s="47"/>
      <c r="AQM816" s="47"/>
      <c r="AQN816" s="47"/>
      <c r="AQO816" s="47"/>
      <c r="AQP816" s="47"/>
      <c r="AQQ816" s="47"/>
      <c r="AQR816" s="47"/>
      <c r="AQS816" s="47"/>
      <c r="AQT816" s="47"/>
      <c r="AQU816" s="47"/>
      <c r="AQV816" s="47"/>
      <c r="AQW816" s="47"/>
      <c r="AQX816" s="47"/>
      <c r="AQY816" s="47"/>
      <c r="AQZ816" s="47"/>
      <c r="ARA816" s="47"/>
      <c r="ARB816" s="47"/>
      <c r="ARC816" s="47"/>
      <c r="ARD816" s="47"/>
      <c r="ARE816" s="47"/>
      <c r="ARF816" s="47"/>
      <c r="ARG816" s="47"/>
      <c r="ARH816" s="47"/>
      <c r="ARI816" s="47"/>
      <c r="ARJ816" s="47"/>
      <c r="ARK816" s="47"/>
      <c r="ARL816" s="47"/>
      <c r="ARM816" s="47"/>
      <c r="ARN816" s="47"/>
      <c r="ARO816" s="47"/>
      <c r="ARP816" s="47"/>
      <c r="ARQ816" s="47"/>
      <c r="ARR816" s="47"/>
      <c r="ARS816" s="47"/>
      <c r="ART816" s="47"/>
      <c r="ARU816" s="47"/>
      <c r="ARV816" s="47"/>
      <c r="ARW816" s="47"/>
      <c r="ARX816" s="47"/>
      <c r="ARY816" s="47"/>
      <c r="ARZ816" s="47"/>
      <c r="ASA816" s="47"/>
      <c r="ASB816" s="47"/>
      <c r="ASC816" s="47"/>
      <c r="ASD816" s="47"/>
      <c r="ASE816" s="47"/>
      <c r="ASF816" s="47"/>
      <c r="ASG816" s="47"/>
      <c r="ASH816" s="47"/>
      <c r="ASI816" s="47"/>
      <c r="ASJ816" s="47"/>
      <c r="ASK816" s="47"/>
      <c r="ASL816" s="47"/>
      <c r="ASM816" s="47"/>
      <c r="ASN816" s="47"/>
      <c r="ASO816" s="47"/>
      <c r="ASP816" s="47"/>
      <c r="ASQ816" s="47"/>
      <c r="ASR816" s="47"/>
      <c r="ASS816" s="47"/>
      <c r="AST816" s="47"/>
      <c r="ASU816" s="47"/>
      <c r="ASV816" s="47"/>
      <c r="ASW816" s="47"/>
      <c r="ASX816" s="47"/>
      <c r="ASY816" s="47"/>
      <c r="ASZ816" s="47"/>
      <c r="ATA816" s="47"/>
      <c r="ATB816" s="47"/>
      <c r="ATC816" s="47"/>
      <c r="ATD816" s="47"/>
      <c r="ATE816" s="47"/>
      <c r="ATF816" s="47"/>
      <c r="ATG816" s="47"/>
      <c r="ATH816" s="47"/>
      <c r="ATI816" s="47"/>
      <c r="ATJ816" s="47"/>
      <c r="ATK816" s="47"/>
      <c r="ATL816" s="47"/>
      <c r="ATM816" s="47"/>
      <c r="ATN816" s="47"/>
      <c r="ATO816" s="47"/>
      <c r="ATP816" s="47"/>
      <c r="ATQ816" s="47"/>
      <c r="ATR816" s="47"/>
      <c r="ATS816" s="47"/>
      <c r="ATT816" s="47"/>
      <c r="ATU816" s="47"/>
      <c r="ATV816" s="47"/>
      <c r="ATW816" s="47"/>
      <c r="ATX816" s="47"/>
      <c r="ATY816" s="47"/>
      <c r="ATZ816" s="47"/>
      <c r="AUA816" s="47"/>
      <c r="AUB816" s="47"/>
      <c r="AUC816" s="47"/>
      <c r="AUD816" s="47"/>
      <c r="AUE816" s="47"/>
      <c r="AUF816" s="47"/>
      <c r="AUG816" s="47"/>
      <c r="AUH816" s="47"/>
      <c r="AUI816" s="47"/>
      <c r="AUJ816" s="47"/>
      <c r="AUK816" s="47"/>
      <c r="AUL816" s="47"/>
      <c r="AUM816" s="47"/>
      <c r="AUN816" s="47"/>
      <c r="AUO816" s="47"/>
      <c r="AUP816" s="47"/>
      <c r="AUQ816" s="47"/>
      <c r="AUR816" s="47"/>
      <c r="AUS816" s="47"/>
      <c r="AUT816" s="47"/>
      <c r="AUU816" s="47"/>
      <c r="AUV816" s="47"/>
      <c r="AUW816" s="47"/>
      <c r="AUX816" s="47"/>
      <c r="AUY816" s="47"/>
      <c r="AUZ816" s="47"/>
      <c r="AVA816" s="47"/>
      <c r="AVB816" s="47"/>
      <c r="AVC816" s="47"/>
      <c r="AVD816" s="47"/>
      <c r="AVE816" s="47"/>
      <c r="AVF816" s="47"/>
      <c r="AVG816" s="47"/>
      <c r="AVH816" s="47"/>
      <c r="AVI816" s="47"/>
      <c r="AVJ816" s="47"/>
      <c r="AVK816" s="47"/>
      <c r="AVL816" s="47"/>
      <c r="AVM816" s="47"/>
      <c r="AVN816" s="47"/>
      <c r="AVO816" s="47"/>
      <c r="AVP816" s="47"/>
      <c r="AVQ816" s="47"/>
      <c r="AVR816" s="47"/>
      <c r="AVS816" s="47"/>
      <c r="AVT816" s="47"/>
      <c r="AVU816" s="47"/>
      <c r="AVV816" s="47"/>
      <c r="AVW816" s="47"/>
      <c r="AVX816" s="47"/>
      <c r="AVY816" s="47"/>
      <c r="AVZ816" s="47"/>
      <c r="AWA816" s="47"/>
      <c r="AWB816" s="47"/>
      <c r="AWC816" s="47"/>
      <c r="AWD816" s="47"/>
      <c r="AWE816" s="47"/>
      <c r="AWF816" s="47"/>
      <c r="AWG816" s="47"/>
      <c r="AWH816" s="47"/>
      <c r="AWI816" s="47"/>
      <c r="AWJ816" s="47"/>
      <c r="AWK816" s="47"/>
      <c r="AWL816" s="47"/>
      <c r="AWM816" s="47"/>
      <c r="AWN816" s="47"/>
      <c r="AWO816" s="47"/>
      <c r="AWP816" s="47"/>
      <c r="AWQ816" s="47"/>
      <c r="AWR816" s="47"/>
      <c r="AWS816" s="47"/>
      <c r="AWT816" s="47"/>
      <c r="AWU816" s="47"/>
      <c r="AWV816" s="47"/>
      <c r="AWW816" s="47"/>
      <c r="AWX816" s="47"/>
      <c r="AWY816" s="47"/>
      <c r="AWZ816" s="47"/>
      <c r="AXA816" s="47"/>
      <c r="AXB816" s="47"/>
      <c r="AXC816" s="47"/>
      <c r="AXD816" s="47"/>
      <c r="AXE816" s="47"/>
      <c r="AXF816" s="47"/>
      <c r="AXG816" s="47"/>
      <c r="AXH816" s="47"/>
      <c r="AXI816" s="47"/>
      <c r="AXJ816" s="47"/>
      <c r="AXK816" s="47"/>
      <c r="AXL816" s="47"/>
      <c r="AXM816" s="47"/>
      <c r="AXN816" s="47"/>
      <c r="AXO816" s="47"/>
      <c r="AXP816" s="47"/>
      <c r="AXQ816" s="47"/>
      <c r="AXR816" s="47"/>
      <c r="AXS816" s="47"/>
      <c r="AXT816" s="47"/>
      <c r="AXU816" s="47"/>
      <c r="AXV816" s="47"/>
      <c r="AXW816" s="47"/>
      <c r="AXX816" s="47"/>
      <c r="AXY816" s="47"/>
      <c r="AXZ816" s="47"/>
      <c r="AYA816" s="47"/>
      <c r="AYB816" s="47"/>
      <c r="AYC816" s="47"/>
      <c r="AYD816" s="47"/>
      <c r="AYE816" s="47"/>
      <c r="AYF816" s="47"/>
      <c r="AYG816" s="47"/>
      <c r="AYH816" s="47"/>
      <c r="AYI816" s="47"/>
      <c r="AYJ816" s="47"/>
      <c r="AYK816" s="47"/>
      <c r="AYL816" s="47"/>
      <c r="AYM816" s="47"/>
      <c r="AYN816" s="47"/>
      <c r="AYO816" s="47"/>
      <c r="AYP816" s="47"/>
      <c r="AYQ816" s="47"/>
      <c r="AYR816" s="47"/>
      <c r="AYS816" s="47"/>
      <c r="AYT816" s="47"/>
      <c r="AYU816" s="47"/>
      <c r="AYV816" s="47"/>
      <c r="AYW816" s="47"/>
      <c r="AYX816" s="47"/>
      <c r="AYY816" s="47"/>
      <c r="AYZ816" s="47"/>
      <c r="AZA816" s="47"/>
      <c r="AZB816" s="47"/>
      <c r="AZC816" s="47"/>
      <c r="AZD816" s="47"/>
      <c r="AZE816" s="47"/>
      <c r="AZF816" s="47"/>
      <c r="AZG816" s="47"/>
      <c r="AZH816" s="47"/>
      <c r="AZI816" s="47"/>
      <c r="AZJ816" s="47"/>
      <c r="AZK816" s="47"/>
      <c r="AZL816" s="47"/>
      <c r="AZM816" s="47"/>
      <c r="AZN816" s="47"/>
      <c r="AZO816" s="47"/>
      <c r="AZP816" s="47"/>
      <c r="AZQ816" s="47"/>
      <c r="AZR816" s="47"/>
      <c r="AZS816" s="47"/>
      <c r="AZT816" s="47"/>
      <c r="AZU816" s="47"/>
      <c r="AZV816" s="47"/>
      <c r="AZW816" s="47"/>
      <c r="AZX816" s="47"/>
      <c r="AZY816" s="47"/>
      <c r="AZZ816" s="47"/>
      <c r="BAA816" s="47"/>
      <c r="BAB816" s="47"/>
      <c r="BAC816" s="47"/>
      <c r="BAD816" s="47"/>
      <c r="BAE816" s="47"/>
      <c r="BAF816" s="47"/>
      <c r="BAG816" s="47"/>
      <c r="BAH816" s="47"/>
      <c r="BAI816" s="47"/>
      <c r="BAJ816" s="47"/>
      <c r="BAK816" s="47"/>
      <c r="BAL816" s="47"/>
      <c r="BAM816" s="47"/>
      <c r="BAN816" s="47"/>
      <c r="BAO816" s="47"/>
      <c r="BAP816" s="47"/>
      <c r="BAQ816" s="47"/>
      <c r="BAR816" s="47"/>
      <c r="BAS816" s="47"/>
      <c r="BAT816" s="47"/>
      <c r="BAU816" s="47"/>
      <c r="BAV816" s="47"/>
      <c r="BAW816" s="47"/>
      <c r="BAX816" s="47"/>
      <c r="BAY816" s="47"/>
      <c r="BAZ816" s="47"/>
      <c r="BBA816" s="47"/>
      <c r="BBB816" s="47"/>
      <c r="BBC816" s="47"/>
      <c r="BBD816" s="47"/>
      <c r="BBE816" s="47"/>
      <c r="BBF816" s="47"/>
      <c r="BBG816" s="47"/>
      <c r="BBH816" s="47"/>
      <c r="BBI816" s="47"/>
      <c r="BBJ816" s="47"/>
      <c r="BBK816" s="47"/>
      <c r="BBL816" s="47"/>
      <c r="BBM816" s="47"/>
      <c r="BBN816" s="47"/>
      <c r="BBO816" s="47"/>
      <c r="BBP816" s="47"/>
      <c r="BBQ816" s="47"/>
      <c r="BBR816" s="47"/>
      <c r="BBS816" s="47"/>
      <c r="BBT816" s="47"/>
      <c r="BBU816" s="47"/>
      <c r="BBV816" s="47"/>
      <c r="BBW816" s="47"/>
      <c r="BBX816" s="47"/>
      <c r="BBY816" s="47"/>
      <c r="BBZ816" s="47"/>
      <c r="BCA816" s="47"/>
      <c r="BCB816" s="47"/>
      <c r="BCC816" s="47"/>
      <c r="BCD816" s="47"/>
      <c r="BCE816" s="47"/>
      <c r="BCF816" s="47"/>
      <c r="BCG816" s="47"/>
      <c r="BCH816" s="47"/>
      <c r="BCI816" s="47"/>
      <c r="BCJ816" s="47"/>
      <c r="BCK816" s="47"/>
      <c r="BCL816" s="47"/>
      <c r="BCM816" s="47"/>
      <c r="BCN816" s="47"/>
      <c r="BCO816" s="47"/>
      <c r="BCP816" s="47"/>
      <c r="BCQ816" s="47"/>
      <c r="BCR816" s="47"/>
      <c r="BCS816" s="47"/>
      <c r="BCT816" s="47"/>
      <c r="BCU816" s="47"/>
      <c r="BCV816" s="47"/>
      <c r="BCW816" s="47"/>
      <c r="BCX816" s="47"/>
      <c r="BCY816" s="47"/>
      <c r="BCZ816" s="47"/>
      <c r="BDA816" s="47"/>
      <c r="BDB816" s="47"/>
      <c r="BDC816" s="47"/>
      <c r="BDD816" s="47"/>
      <c r="BDE816" s="47"/>
      <c r="BDF816" s="47"/>
      <c r="BDG816" s="47"/>
      <c r="BDH816" s="47"/>
      <c r="BDI816" s="47"/>
      <c r="BDJ816" s="47"/>
      <c r="BDK816" s="47"/>
      <c r="BDL816" s="47"/>
      <c r="BDM816" s="47"/>
      <c r="BDN816" s="47"/>
      <c r="BDO816" s="47"/>
      <c r="BDP816" s="47"/>
      <c r="BDQ816" s="47"/>
      <c r="BDR816" s="47"/>
      <c r="BDS816" s="47"/>
      <c r="BDT816" s="47"/>
      <c r="BDU816" s="47"/>
      <c r="BDV816" s="47"/>
      <c r="BDW816" s="47"/>
      <c r="BDX816" s="47"/>
      <c r="BDY816" s="47"/>
      <c r="BDZ816" s="47"/>
      <c r="BEA816" s="47"/>
      <c r="BEB816" s="47"/>
      <c r="BEC816" s="47"/>
      <c r="BED816" s="47"/>
      <c r="BEE816" s="47"/>
      <c r="BEF816" s="47"/>
      <c r="BEG816" s="47"/>
      <c r="BEH816" s="47"/>
      <c r="BEI816" s="47"/>
      <c r="BEJ816" s="47"/>
      <c r="BEK816" s="47"/>
      <c r="BEL816" s="47"/>
      <c r="BEM816" s="47"/>
      <c r="BEN816" s="47"/>
      <c r="BEO816" s="47"/>
      <c r="BEP816" s="47"/>
      <c r="BEQ816" s="47"/>
      <c r="BER816" s="47"/>
      <c r="BES816" s="47"/>
      <c r="BET816" s="47"/>
      <c r="BEU816" s="47"/>
      <c r="BEV816" s="47"/>
      <c r="BEW816" s="47"/>
      <c r="BEX816" s="47"/>
      <c r="BEY816" s="47"/>
      <c r="BEZ816" s="47"/>
      <c r="BFA816" s="47"/>
      <c r="BFB816" s="47"/>
      <c r="BFC816" s="47"/>
      <c r="BFD816" s="47"/>
      <c r="BFE816" s="47"/>
      <c r="BFF816" s="47"/>
      <c r="BFG816" s="47"/>
      <c r="BFH816" s="47"/>
      <c r="BFI816" s="47"/>
      <c r="BFJ816" s="47"/>
      <c r="BFK816" s="47"/>
      <c r="BFL816" s="47"/>
      <c r="BFM816" s="47"/>
      <c r="BFN816" s="47"/>
      <c r="BFO816" s="47"/>
      <c r="BFP816" s="47"/>
      <c r="BFQ816" s="47"/>
      <c r="BFR816" s="47"/>
      <c r="BFS816" s="47"/>
      <c r="BFT816" s="47"/>
      <c r="BFU816" s="47"/>
      <c r="BFV816" s="47"/>
      <c r="BFW816" s="47"/>
      <c r="BFX816" s="47"/>
      <c r="BFY816" s="47"/>
      <c r="BFZ816" s="47"/>
      <c r="BGA816" s="47"/>
      <c r="BGB816" s="47"/>
      <c r="BGC816" s="47"/>
      <c r="BGD816" s="47"/>
      <c r="BGE816" s="47"/>
      <c r="BGF816" s="47"/>
      <c r="BGG816" s="47"/>
      <c r="BGH816" s="47"/>
      <c r="BGI816" s="47"/>
      <c r="BGJ816" s="47"/>
      <c r="BGK816" s="47"/>
      <c r="BGL816" s="47"/>
      <c r="BGM816" s="47"/>
      <c r="BGN816" s="47"/>
      <c r="BGO816" s="47"/>
      <c r="BGP816" s="47"/>
      <c r="BGQ816" s="47"/>
      <c r="BGR816" s="47"/>
      <c r="BGS816" s="47"/>
      <c r="BGT816" s="47"/>
      <c r="BGU816" s="47"/>
      <c r="BGV816" s="47"/>
      <c r="BGW816" s="47"/>
      <c r="BGX816" s="47"/>
      <c r="BGY816" s="47"/>
      <c r="BGZ816" s="47"/>
      <c r="BHA816" s="47"/>
      <c r="BHB816" s="47"/>
      <c r="BHC816" s="47"/>
      <c r="BHD816" s="47"/>
      <c r="BHE816" s="47"/>
      <c r="BHF816" s="47"/>
      <c r="BHG816" s="47"/>
      <c r="BHH816" s="47"/>
      <c r="BHI816" s="47"/>
      <c r="BHJ816" s="47"/>
      <c r="BHK816" s="47"/>
      <c r="BHL816" s="47"/>
      <c r="BHM816" s="47"/>
      <c r="BHN816" s="47"/>
      <c r="BHO816" s="47"/>
      <c r="BHP816" s="47"/>
      <c r="BHQ816" s="47"/>
      <c r="BHR816" s="47"/>
      <c r="BHS816" s="47"/>
      <c r="BHT816" s="47"/>
      <c r="BHU816" s="47"/>
      <c r="BHV816" s="47"/>
      <c r="BHW816" s="47"/>
      <c r="BHX816" s="47"/>
      <c r="BHY816" s="47"/>
      <c r="BHZ816" s="47"/>
      <c r="BIA816" s="47"/>
      <c r="BIB816" s="47"/>
      <c r="BIC816" s="47"/>
      <c r="BID816" s="47"/>
      <c r="BIE816" s="47"/>
      <c r="BIF816" s="47"/>
      <c r="BIG816" s="47"/>
      <c r="BIH816" s="47"/>
      <c r="BII816" s="47"/>
      <c r="BIJ816" s="47"/>
      <c r="BIK816" s="47"/>
      <c r="BIL816" s="47"/>
      <c r="BIM816" s="47"/>
      <c r="BIN816" s="47"/>
      <c r="BIO816" s="47"/>
      <c r="BIP816" s="47"/>
      <c r="BIQ816" s="47"/>
      <c r="BIR816" s="47"/>
      <c r="BIS816" s="47"/>
      <c r="BIT816" s="47"/>
      <c r="BIU816" s="47"/>
      <c r="BIV816" s="47"/>
      <c r="BIW816" s="47"/>
      <c r="BIX816" s="47"/>
      <c r="BIY816" s="47"/>
      <c r="BIZ816" s="47"/>
      <c r="BJA816" s="47"/>
      <c r="BJB816" s="47"/>
      <c r="BJC816" s="47"/>
      <c r="BJD816" s="47"/>
      <c r="BJE816" s="47"/>
      <c r="BJF816" s="47"/>
      <c r="BJG816" s="47"/>
      <c r="BJH816" s="47"/>
      <c r="BJI816" s="47"/>
      <c r="BJJ816" s="47"/>
      <c r="BJK816" s="47"/>
      <c r="BJL816" s="47"/>
      <c r="BJM816" s="47"/>
      <c r="BJN816" s="47"/>
      <c r="BJO816" s="47"/>
      <c r="BJP816" s="47"/>
      <c r="BJQ816" s="47"/>
      <c r="BJR816" s="47"/>
      <c r="BJS816" s="47"/>
      <c r="BJT816" s="47"/>
      <c r="BJU816" s="47"/>
      <c r="BJV816" s="47"/>
      <c r="BJW816" s="47"/>
      <c r="BJX816" s="47"/>
      <c r="BJY816" s="47"/>
      <c r="BJZ816" s="47"/>
      <c r="BKA816" s="47"/>
      <c r="BKB816" s="47"/>
      <c r="BKC816" s="47"/>
      <c r="BKD816" s="47"/>
      <c r="BKE816" s="47"/>
      <c r="BKF816" s="47"/>
      <c r="BKG816" s="47"/>
      <c r="BKH816" s="47"/>
      <c r="BKI816" s="47"/>
      <c r="BKJ816" s="47"/>
      <c r="BKK816" s="47"/>
      <c r="BKL816" s="47"/>
      <c r="BKM816" s="47"/>
      <c r="BKN816" s="47"/>
      <c r="BKO816" s="47"/>
      <c r="BKP816" s="47"/>
      <c r="BKQ816" s="47"/>
      <c r="BKR816" s="47"/>
      <c r="BKS816" s="47"/>
      <c r="BKT816" s="47"/>
      <c r="BKU816" s="47"/>
      <c r="BKV816" s="47"/>
      <c r="BKW816" s="47"/>
      <c r="BKX816" s="47"/>
      <c r="BKY816" s="47"/>
      <c r="BKZ816" s="47"/>
      <c r="BLA816" s="47"/>
      <c r="BLB816" s="47"/>
      <c r="BLC816" s="47"/>
      <c r="BLD816" s="47"/>
      <c r="BLE816" s="47"/>
      <c r="BLF816" s="47"/>
      <c r="BLG816" s="47"/>
      <c r="BLH816" s="47"/>
      <c r="BLI816" s="47"/>
      <c r="BLJ816" s="47"/>
      <c r="BLK816" s="47"/>
      <c r="BLL816" s="47"/>
      <c r="BLM816" s="47"/>
      <c r="BLN816" s="47"/>
      <c r="BLO816" s="47"/>
      <c r="BLP816" s="47"/>
      <c r="BLQ816" s="47"/>
      <c r="BLR816" s="47"/>
      <c r="BLS816" s="47"/>
      <c r="BLT816" s="47"/>
      <c r="BLU816" s="47"/>
      <c r="BLV816" s="47"/>
      <c r="BLW816" s="47"/>
      <c r="BLX816" s="47"/>
      <c r="BLY816" s="47"/>
      <c r="BLZ816" s="47"/>
      <c r="BMA816" s="47"/>
      <c r="BMB816" s="47"/>
      <c r="BMC816" s="47"/>
      <c r="BMD816" s="47"/>
      <c r="BME816" s="47"/>
      <c r="BMF816" s="47"/>
      <c r="BMG816" s="47"/>
      <c r="BMH816" s="47"/>
      <c r="BMI816" s="47"/>
      <c r="BMJ816" s="47"/>
      <c r="BMK816" s="47"/>
      <c r="BML816" s="47"/>
      <c r="BMM816" s="47"/>
      <c r="BMN816" s="47"/>
      <c r="BMO816" s="47"/>
      <c r="BMP816" s="47"/>
      <c r="BMQ816" s="47"/>
      <c r="BMR816" s="47"/>
      <c r="BMS816" s="47"/>
      <c r="BMT816" s="47"/>
      <c r="BMU816" s="47"/>
      <c r="BMV816" s="47"/>
      <c r="BMW816" s="47"/>
      <c r="BMX816" s="47"/>
      <c r="BMY816" s="47"/>
      <c r="BMZ816" s="47"/>
      <c r="BNA816" s="47"/>
      <c r="BNB816" s="47"/>
      <c r="BNC816" s="47"/>
      <c r="BND816" s="47"/>
      <c r="BNE816" s="47"/>
      <c r="BNF816" s="47"/>
      <c r="BNG816" s="47"/>
      <c r="BNH816" s="47"/>
      <c r="BNI816" s="47"/>
      <c r="BNJ816" s="47"/>
      <c r="BNK816" s="47"/>
      <c r="BNL816" s="47"/>
      <c r="BNM816" s="47"/>
      <c r="BNN816" s="47"/>
      <c r="BNO816" s="47"/>
      <c r="BNP816" s="47"/>
      <c r="BNQ816" s="47"/>
      <c r="BNR816" s="47"/>
      <c r="BNS816" s="47"/>
      <c r="BNT816" s="47"/>
      <c r="BNU816" s="47"/>
      <c r="BNV816" s="47"/>
      <c r="BNW816" s="47"/>
      <c r="BNX816" s="47"/>
      <c r="BNY816" s="47"/>
      <c r="BNZ816" s="47"/>
      <c r="BOA816" s="47"/>
      <c r="BOB816" s="47"/>
      <c r="BOC816" s="47"/>
      <c r="BOD816" s="47"/>
      <c r="BOE816" s="47"/>
      <c r="BOF816" s="47"/>
      <c r="BOG816" s="47"/>
      <c r="BOH816" s="47"/>
      <c r="BOI816" s="47"/>
      <c r="BOJ816" s="47"/>
      <c r="BOK816" s="47"/>
      <c r="BOL816" s="47"/>
      <c r="BOM816" s="47"/>
      <c r="BON816" s="47"/>
      <c r="BOO816" s="47"/>
      <c r="BOP816" s="47"/>
      <c r="BOQ816" s="47"/>
      <c r="BOR816" s="47"/>
      <c r="BOS816" s="47"/>
      <c r="BOT816" s="47"/>
      <c r="BOU816" s="47"/>
      <c r="BOV816" s="47"/>
      <c r="BOW816" s="47"/>
      <c r="BOX816" s="47"/>
      <c r="BOY816" s="47"/>
      <c r="BOZ816" s="47"/>
      <c r="BPA816" s="47"/>
      <c r="BPB816" s="47"/>
      <c r="BPC816" s="47"/>
      <c r="BPD816" s="47"/>
      <c r="BPE816" s="47"/>
      <c r="BPF816" s="47"/>
      <c r="BPG816" s="47"/>
      <c r="BPH816" s="47"/>
      <c r="BPI816" s="47"/>
      <c r="BPJ816" s="47"/>
      <c r="BPK816" s="47"/>
      <c r="BPL816" s="47"/>
      <c r="BPM816" s="47"/>
      <c r="BPN816" s="47"/>
      <c r="BPO816" s="47"/>
      <c r="BPP816" s="47"/>
      <c r="BPQ816" s="47"/>
      <c r="BPR816" s="47"/>
      <c r="BPS816" s="47"/>
      <c r="BPT816" s="47"/>
      <c r="BPU816" s="47"/>
      <c r="BPV816" s="47"/>
      <c r="BPW816" s="47"/>
      <c r="BPX816" s="47"/>
      <c r="BPY816" s="47"/>
      <c r="BPZ816" s="47"/>
      <c r="BQA816" s="47"/>
      <c r="BQB816" s="47"/>
      <c r="BQC816" s="47"/>
      <c r="BQD816" s="47"/>
      <c r="BQE816" s="47"/>
      <c r="BQF816" s="47"/>
      <c r="BQG816" s="47"/>
      <c r="BQH816" s="47"/>
      <c r="BQI816" s="47"/>
      <c r="BQJ816" s="47"/>
      <c r="BQK816" s="47"/>
      <c r="BQL816" s="47"/>
      <c r="BQM816" s="47"/>
      <c r="BQN816" s="47"/>
      <c r="BQO816" s="47"/>
      <c r="BQP816" s="47"/>
      <c r="BQQ816" s="47"/>
      <c r="BQR816" s="47"/>
      <c r="BQS816" s="47"/>
      <c r="BQT816" s="47"/>
      <c r="BQU816" s="47"/>
      <c r="BQV816" s="47"/>
      <c r="BQW816" s="47"/>
      <c r="BQX816" s="47"/>
      <c r="BQY816" s="47"/>
      <c r="BQZ816" s="47"/>
      <c r="BRA816" s="47"/>
      <c r="BRB816" s="47"/>
      <c r="BRC816" s="47"/>
      <c r="BRD816" s="47"/>
      <c r="BRE816" s="47"/>
      <c r="BRF816" s="47"/>
      <c r="BRG816" s="47"/>
      <c r="BRH816" s="47"/>
      <c r="BRI816" s="47"/>
      <c r="BRJ816" s="47"/>
      <c r="BRK816" s="47"/>
      <c r="BRL816" s="47"/>
      <c r="BRM816" s="47"/>
      <c r="BRN816" s="47"/>
      <c r="BRO816" s="47"/>
      <c r="BRP816" s="47"/>
      <c r="BRQ816" s="47"/>
      <c r="BRR816" s="47"/>
      <c r="BRS816" s="47"/>
      <c r="BRT816" s="47"/>
      <c r="BRU816" s="47"/>
      <c r="BRV816" s="47"/>
      <c r="BRW816" s="47"/>
      <c r="BRX816" s="47"/>
      <c r="BRY816" s="47"/>
      <c r="BRZ816" s="47"/>
      <c r="BSA816" s="47"/>
      <c r="BSB816" s="47"/>
      <c r="BSC816" s="47"/>
      <c r="BSD816" s="47"/>
      <c r="BSE816" s="47"/>
      <c r="BSF816" s="47"/>
      <c r="BSG816" s="47"/>
      <c r="BSH816" s="47"/>
      <c r="BSI816" s="47"/>
      <c r="BSJ816" s="47"/>
      <c r="BSK816" s="47"/>
      <c r="BSL816" s="47"/>
      <c r="BSM816" s="47"/>
      <c r="BSN816" s="47"/>
      <c r="BSO816" s="47"/>
      <c r="BSP816" s="47"/>
      <c r="BSQ816" s="47"/>
      <c r="BSR816" s="47"/>
      <c r="BSS816" s="47"/>
      <c r="BST816" s="47"/>
      <c r="BSU816" s="47"/>
      <c r="BSV816" s="47"/>
      <c r="BSW816" s="47"/>
      <c r="BSX816" s="47"/>
      <c r="BSY816" s="47"/>
      <c r="BSZ816" s="47"/>
      <c r="BTA816" s="47"/>
      <c r="BTB816" s="47"/>
      <c r="BTC816" s="47"/>
      <c r="BTD816" s="47"/>
      <c r="BTE816" s="47"/>
      <c r="BTF816" s="47"/>
      <c r="BTG816" s="47"/>
      <c r="BTH816" s="47"/>
      <c r="BTI816" s="47"/>
      <c r="BTJ816" s="47"/>
      <c r="BTK816" s="47"/>
      <c r="BTL816" s="47"/>
      <c r="BTM816" s="47"/>
      <c r="BTN816" s="47"/>
      <c r="BTO816" s="47"/>
      <c r="BTP816" s="47"/>
      <c r="BTQ816" s="47"/>
      <c r="BTR816" s="47"/>
      <c r="BTS816" s="47"/>
      <c r="BTT816" s="47"/>
      <c r="BTU816" s="47"/>
      <c r="BTV816" s="47"/>
      <c r="BTW816" s="47"/>
      <c r="BTX816" s="47"/>
      <c r="BTY816" s="47"/>
      <c r="BTZ816" s="47"/>
      <c r="BUA816" s="47"/>
      <c r="BUB816" s="47"/>
      <c r="BUC816" s="47"/>
      <c r="BUD816" s="47"/>
      <c r="BUE816" s="47"/>
      <c r="BUF816" s="47"/>
      <c r="BUG816" s="47"/>
      <c r="BUH816" s="47"/>
      <c r="BUI816" s="47"/>
      <c r="BUJ816" s="47"/>
      <c r="BUK816" s="47"/>
      <c r="BUL816" s="47"/>
      <c r="BUM816" s="47"/>
      <c r="BUN816" s="47"/>
      <c r="BUO816" s="47"/>
      <c r="BUP816" s="47"/>
      <c r="BUQ816" s="47"/>
      <c r="BUR816" s="47"/>
      <c r="BUS816" s="47"/>
      <c r="BUT816" s="47"/>
      <c r="BUU816" s="47"/>
      <c r="BUV816" s="47"/>
      <c r="BUW816" s="47"/>
      <c r="BUX816" s="47"/>
      <c r="BUY816" s="47"/>
      <c r="BUZ816" s="47"/>
      <c r="BVA816" s="47"/>
      <c r="BVB816" s="47"/>
      <c r="BVC816" s="47"/>
      <c r="BVD816" s="47"/>
      <c r="BVE816" s="47"/>
      <c r="BVF816" s="47"/>
      <c r="BVG816" s="47"/>
      <c r="BVH816" s="47"/>
      <c r="BVI816" s="47"/>
      <c r="BVJ816" s="47"/>
      <c r="BVK816" s="47"/>
      <c r="BVL816" s="47"/>
      <c r="BVM816" s="47"/>
      <c r="BVN816" s="47"/>
      <c r="BVO816" s="47"/>
      <c r="BVP816" s="47"/>
      <c r="BVQ816" s="47"/>
      <c r="BVR816" s="47"/>
      <c r="BVS816" s="47"/>
      <c r="BVT816" s="47"/>
      <c r="BVU816" s="47"/>
      <c r="BVV816" s="47"/>
      <c r="BVW816" s="47"/>
      <c r="BVX816" s="47"/>
      <c r="BVY816" s="47"/>
      <c r="BVZ816" s="47"/>
      <c r="BWA816" s="47"/>
      <c r="BWB816" s="47"/>
      <c r="BWC816" s="47"/>
      <c r="BWD816" s="47"/>
      <c r="BWE816" s="47"/>
      <c r="BWF816" s="47"/>
      <c r="BWG816" s="47"/>
      <c r="BWH816" s="47"/>
      <c r="BWI816" s="47"/>
      <c r="BWJ816" s="47"/>
      <c r="BWK816" s="47"/>
      <c r="BWL816" s="47"/>
      <c r="BWM816" s="47"/>
      <c r="BWN816" s="47"/>
      <c r="BWO816" s="47"/>
      <c r="BWP816" s="47"/>
      <c r="BWQ816" s="47"/>
      <c r="BWR816" s="47"/>
      <c r="BWS816" s="47"/>
      <c r="BWT816" s="47"/>
      <c r="BWU816" s="47"/>
      <c r="BWV816" s="47"/>
      <c r="BWW816" s="47"/>
      <c r="BWX816" s="47"/>
      <c r="BWY816" s="47"/>
      <c r="BWZ816" s="47"/>
      <c r="BXA816" s="47"/>
      <c r="BXB816" s="47"/>
      <c r="BXC816" s="47"/>
      <c r="BXD816" s="47"/>
      <c r="BXE816" s="47"/>
      <c r="BXF816" s="47"/>
      <c r="BXG816" s="47"/>
      <c r="BXH816" s="47"/>
      <c r="BXI816" s="47"/>
      <c r="BXJ816" s="47"/>
      <c r="BXK816" s="47"/>
      <c r="BXL816" s="47"/>
      <c r="BXM816" s="47"/>
      <c r="BXN816" s="47"/>
      <c r="BXO816" s="47"/>
      <c r="BXP816" s="47"/>
      <c r="BXQ816" s="47"/>
      <c r="BXR816" s="47"/>
      <c r="BXS816" s="47"/>
      <c r="BXT816" s="47"/>
      <c r="BXU816" s="47"/>
      <c r="BXV816" s="47"/>
      <c r="BXW816" s="47"/>
      <c r="BXX816" s="47"/>
      <c r="BXY816" s="47"/>
      <c r="BXZ816" s="47"/>
      <c r="BYA816" s="47"/>
      <c r="BYB816" s="47"/>
      <c r="BYC816" s="47"/>
      <c r="BYD816" s="47"/>
      <c r="BYE816" s="47"/>
      <c r="BYF816" s="47"/>
      <c r="BYG816" s="47"/>
      <c r="BYH816" s="47"/>
      <c r="BYI816" s="47"/>
      <c r="BYJ816" s="47"/>
      <c r="BYK816" s="47"/>
      <c r="BYL816" s="47"/>
      <c r="BYM816" s="47"/>
      <c r="BYN816" s="47"/>
      <c r="BYO816" s="47"/>
      <c r="BYP816" s="47"/>
      <c r="BYQ816" s="47"/>
      <c r="BYR816" s="47"/>
      <c r="BYS816" s="47"/>
      <c r="BYT816" s="47"/>
      <c r="BYU816" s="47"/>
      <c r="BYV816" s="47"/>
      <c r="BYW816" s="47"/>
      <c r="BYX816" s="47"/>
      <c r="BYY816" s="47"/>
      <c r="BYZ816" s="47"/>
      <c r="BZA816" s="47"/>
      <c r="BZB816" s="47"/>
      <c r="BZC816" s="47"/>
      <c r="BZD816" s="47"/>
      <c r="BZE816" s="47"/>
      <c r="BZF816" s="47"/>
      <c r="BZG816" s="47"/>
      <c r="BZH816" s="47"/>
      <c r="BZI816" s="47"/>
      <c r="BZJ816" s="47"/>
      <c r="BZK816" s="47"/>
      <c r="BZL816" s="47"/>
      <c r="BZM816" s="47"/>
      <c r="BZN816" s="47"/>
      <c r="BZO816" s="47"/>
      <c r="BZP816" s="47"/>
      <c r="BZQ816" s="47"/>
      <c r="BZR816" s="47"/>
      <c r="BZS816" s="47"/>
      <c r="BZT816" s="47"/>
      <c r="BZU816" s="47"/>
      <c r="BZV816" s="47"/>
      <c r="BZW816" s="47"/>
      <c r="BZX816" s="47"/>
      <c r="BZY816" s="47"/>
      <c r="BZZ816" s="47"/>
      <c r="CAA816" s="47"/>
      <c r="CAB816" s="47"/>
      <c r="CAC816" s="47"/>
      <c r="CAD816" s="47"/>
      <c r="CAE816" s="47"/>
      <c r="CAF816" s="47"/>
      <c r="CAG816" s="47"/>
      <c r="CAH816" s="47"/>
      <c r="CAI816" s="47"/>
      <c r="CAJ816" s="47"/>
      <c r="CAK816" s="47"/>
      <c r="CAL816" s="47"/>
      <c r="CAM816" s="47"/>
      <c r="CAN816" s="47"/>
      <c r="CAO816" s="47"/>
      <c r="CAP816" s="47"/>
      <c r="CAQ816" s="47"/>
      <c r="CAR816" s="47"/>
      <c r="CAS816" s="47"/>
      <c r="CAT816" s="47"/>
      <c r="CAU816" s="47"/>
      <c r="CAV816" s="47"/>
      <c r="CAW816" s="47"/>
      <c r="CAX816" s="47"/>
      <c r="CAY816" s="47"/>
      <c r="CAZ816" s="47"/>
      <c r="CBA816" s="47"/>
      <c r="CBB816" s="47"/>
      <c r="CBC816" s="47"/>
      <c r="CBD816" s="47"/>
      <c r="CBE816" s="47"/>
      <c r="CBF816" s="47"/>
      <c r="CBG816" s="47"/>
      <c r="CBH816" s="47"/>
      <c r="CBI816" s="47"/>
      <c r="CBJ816" s="47"/>
      <c r="CBK816" s="47"/>
      <c r="CBL816" s="47"/>
      <c r="CBM816" s="47"/>
      <c r="CBN816" s="47"/>
      <c r="CBO816" s="47"/>
      <c r="CBP816" s="47"/>
      <c r="CBQ816" s="47"/>
      <c r="CBR816" s="47"/>
      <c r="CBS816" s="47"/>
      <c r="CBT816" s="47"/>
      <c r="CBU816" s="47"/>
      <c r="CBV816" s="47"/>
      <c r="CBW816" s="47"/>
      <c r="CBX816" s="47"/>
      <c r="CBY816" s="47"/>
      <c r="CBZ816" s="47"/>
      <c r="CCA816" s="47"/>
      <c r="CCB816" s="47"/>
      <c r="CCC816" s="47"/>
      <c r="CCD816" s="47"/>
      <c r="CCE816" s="47"/>
      <c r="CCF816" s="47"/>
      <c r="CCG816" s="47"/>
      <c r="CCH816" s="47"/>
      <c r="CCI816" s="47"/>
      <c r="CCJ816" s="47"/>
      <c r="CCK816" s="47"/>
      <c r="CCL816" s="47"/>
      <c r="CCM816" s="47"/>
      <c r="CCN816" s="47"/>
      <c r="CCO816" s="47"/>
      <c r="CCP816" s="47"/>
      <c r="CCQ816" s="47"/>
      <c r="CCR816" s="47"/>
      <c r="CCS816" s="47"/>
      <c r="CCT816" s="47"/>
      <c r="CCU816" s="47"/>
      <c r="CCV816" s="47"/>
      <c r="CCW816" s="47"/>
      <c r="CCX816" s="47"/>
      <c r="CCY816" s="47"/>
      <c r="CCZ816" s="47"/>
      <c r="CDA816" s="47"/>
      <c r="CDB816" s="47"/>
      <c r="CDC816" s="47"/>
      <c r="CDD816" s="47"/>
      <c r="CDE816" s="47"/>
      <c r="CDF816" s="47"/>
      <c r="CDG816" s="47"/>
      <c r="CDH816" s="47"/>
      <c r="CDI816" s="47"/>
      <c r="CDJ816" s="47"/>
      <c r="CDK816" s="47"/>
      <c r="CDL816" s="47"/>
      <c r="CDM816" s="47"/>
      <c r="CDN816" s="47"/>
      <c r="CDO816" s="47"/>
      <c r="CDP816" s="47"/>
      <c r="CDQ816" s="47"/>
      <c r="CDR816" s="47"/>
      <c r="CDS816" s="47"/>
      <c r="CDT816" s="47"/>
      <c r="CDU816" s="47"/>
      <c r="CDV816" s="47"/>
      <c r="CDW816" s="47"/>
      <c r="CDX816" s="47"/>
      <c r="CDY816" s="47"/>
      <c r="CDZ816" s="47"/>
      <c r="CEA816" s="47"/>
      <c r="CEB816" s="47"/>
      <c r="CEC816" s="47"/>
      <c r="CED816" s="47"/>
      <c r="CEE816" s="47"/>
      <c r="CEF816" s="47"/>
      <c r="CEG816" s="47"/>
      <c r="CEH816" s="47"/>
      <c r="CEI816" s="47"/>
      <c r="CEJ816" s="47"/>
      <c r="CEK816" s="47"/>
      <c r="CEL816" s="47"/>
      <c r="CEM816" s="47"/>
      <c r="CEN816" s="47"/>
      <c r="CEO816" s="47"/>
      <c r="CEP816" s="47"/>
      <c r="CEQ816" s="47"/>
      <c r="CER816" s="47"/>
      <c r="CES816" s="47"/>
      <c r="CET816" s="47"/>
      <c r="CEU816" s="47"/>
      <c r="CEV816" s="47"/>
      <c r="CEW816" s="47"/>
      <c r="CEX816" s="47"/>
      <c r="CEY816" s="47"/>
      <c r="CEZ816" s="47"/>
      <c r="CFA816" s="47"/>
      <c r="CFB816" s="47"/>
      <c r="CFC816" s="47"/>
      <c r="CFD816" s="47"/>
      <c r="CFE816" s="47"/>
      <c r="CFF816" s="47"/>
      <c r="CFG816" s="47"/>
      <c r="CFH816" s="47"/>
      <c r="CFI816" s="47"/>
      <c r="CFJ816" s="47"/>
      <c r="CFK816" s="47"/>
      <c r="CFL816" s="47"/>
      <c r="CFM816" s="47"/>
      <c r="CFN816" s="47"/>
      <c r="CFO816" s="47"/>
      <c r="CFP816" s="47"/>
      <c r="CFQ816" s="47"/>
      <c r="CFR816" s="47"/>
      <c r="CFS816" s="47"/>
      <c r="CFT816" s="47"/>
      <c r="CFU816" s="47"/>
      <c r="CFV816" s="47"/>
      <c r="CFW816" s="47"/>
      <c r="CFX816" s="47"/>
      <c r="CFY816" s="47"/>
      <c r="CFZ816" s="47"/>
      <c r="CGA816" s="47"/>
      <c r="CGB816" s="47"/>
      <c r="CGC816" s="47"/>
      <c r="CGD816" s="47"/>
      <c r="CGE816" s="47"/>
      <c r="CGF816" s="47"/>
      <c r="CGG816" s="47"/>
      <c r="CGH816" s="47"/>
      <c r="CGI816" s="47"/>
      <c r="CGJ816" s="47"/>
      <c r="CGK816" s="47"/>
      <c r="CGL816" s="47"/>
      <c r="CGM816" s="47"/>
      <c r="CGN816" s="47"/>
      <c r="CGO816" s="47"/>
      <c r="CGP816" s="47"/>
      <c r="CGQ816" s="47"/>
      <c r="CGR816" s="47"/>
      <c r="CGS816" s="47"/>
      <c r="CGT816" s="47"/>
      <c r="CGU816" s="47"/>
      <c r="CGV816" s="47"/>
      <c r="CGW816" s="47"/>
      <c r="CGX816" s="47"/>
      <c r="CGY816" s="47"/>
      <c r="CGZ816" s="47"/>
      <c r="CHA816" s="47"/>
      <c r="CHB816" s="47"/>
      <c r="CHC816" s="47"/>
      <c r="CHD816" s="47"/>
      <c r="CHE816" s="47"/>
      <c r="CHF816" s="47"/>
      <c r="CHG816" s="47"/>
      <c r="CHH816" s="47"/>
      <c r="CHI816" s="47"/>
      <c r="CHJ816" s="47"/>
      <c r="CHK816" s="47"/>
      <c r="CHL816" s="47"/>
      <c r="CHM816" s="47"/>
      <c r="CHN816" s="47"/>
      <c r="CHO816" s="47"/>
      <c r="CHP816" s="47"/>
      <c r="CHQ816" s="47"/>
      <c r="CHR816" s="47"/>
      <c r="CHS816" s="47"/>
      <c r="CHT816" s="47"/>
      <c r="CHU816" s="47"/>
      <c r="CHV816" s="47"/>
      <c r="CHW816" s="47"/>
      <c r="CHX816" s="47"/>
      <c r="CHY816" s="47"/>
      <c r="CHZ816" s="47"/>
      <c r="CIA816" s="47"/>
      <c r="CIB816" s="47"/>
      <c r="CIC816" s="47"/>
      <c r="CID816" s="47"/>
      <c r="CIE816" s="47"/>
      <c r="CIF816" s="47"/>
      <c r="CIG816" s="47"/>
      <c r="CIH816" s="47"/>
      <c r="CII816" s="47"/>
      <c r="CIJ816" s="47"/>
      <c r="CIK816" s="47"/>
      <c r="CIL816" s="47"/>
      <c r="CIM816" s="47"/>
      <c r="CIN816" s="47"/>
      <c r="CIO816" s="47"/>
      <c r="CIP816" s="47"/>
      <c r="CIQ816" s="47"/>
      <c r="CIR816" s="47"/>
      <c r="CIS816" s="47"/>
      <c r="CIT816" s="47"/>
      <c r="CIU816" s="47"/>
      <c r="CIV816" s="47"/>
      <c r="CIW816" s="47"/>
      <c r="CIX816" s="47"/>
      <c r="CIY816" s="47"/>
      <c r="CIZ816" s="47"/>
      <c r="CJA816" s="47"/>
      <c r="CJB816" s="47"/>
      <c r="CJC816" s="47"/>
      <c r="CJD816" s="47"/>
      <c r="CJE816" s="47"/>
      <c r="CJF816" s="47"/>
      <c r="CJG816" s="47"/>
      <c r="CJH816" s="47"/>
      <c r="CJI816" s="47"/>
      <c r="CJJ816" s="47"/>
      <c r="CJK816" s="47"/>
      <c r="CJL816" s="47"/>
      <c r="CJM816" s="47"/>
      <c r="CJN816" s="47"/>
      <c r="CJO816" s="47"/>
      <c r="CJP816" s="47"/>
      <c r="CJQ816" s="47"/>
      <c r="CJR816" s="47"/>
      <c r="CJS816" s="47"/>
      <c r="CJT816" s="47"/>
      <c r="CJU816" s="47"/>
      <c r="CJV816" s="47"/>
      <c r="CJW816" s="47"/>
      <c r="CJX816" s="47"/>
      <c r="CJY816" s="47"/>
      <c r="CJZ816" s="47"/>
      <c r="CKA816" s="47"/>
      <c r="CKB816" s="47"/>
      <c r="CKC816" s="47"/>
      <c r="CKD816" s="47"/>
      <c r="CKE816" s="47"/>
      <c r="CKF816" s="47"/>
      <c r="CKG816" s="47"/>
      <c r="CKH816" s="47"/>
      <c r="CKI816" s="47"/>
      <c r="CKJ816" s="47"/>
      <c r="CKK816" s="47"/>
      <c r="CKL816" s="47"/>
      <c r="CKM816" s="47"/>
      <c r="CKN816" s="47"/>
      <c r="CKO816" s="47"/>
      <c r="CKP816" s="47"/>
      <c r="CKQ816" s="47"/>
      <c r="CKR816" s="47"/>
      <c r="CKS816" s="47"/>
      <c r="CKT816" s="47"/>
      <c r="CKU816" s="47"/>
      <c r="CKV816" s="47"/>
      <c r="CKW816" s="47"/>
      <c r="CKX816" s="47"/>
      <c r="CKY816" s="47"/>
      <c r="CKZ816" s="47"/>
      <c r="CLA816" s="47"/>
      <c r="CLB816" s="47"/>
      <c r="CLC816" s="47"/>
      <c r="CLD816" s="47"/>
      <c r="CLE816" s="47"/>
      <c r="CLF816" s="47"/>
      <c r="CLG816" s="47"/>
      <c r="CLH816" s="47"/>
      <c r="CLI816" s="47"/>
      <c r="CLJ816" s="47"/>
      <c r="CLK816" s="47"/>
      <c r="CLL816" s="47"/>
      <c r="CLM816" s="47"/>
      <c r="CLN816" s="47"/>
      <c r="CLO816" s="47"/>
      <c r="CLP816" s="47"/>
      <c r="CLQ816" s="47"/>
      <c r="CLR816" s="47"/>
      <c r="CLS816" s="47"/>
      <c r="CLT816" s="47"/>
      <c r="CLU816" s="47"/>
      <c r="CLV816" s="47"/>
      <c r="CLW816" s="47"/>
      <c r="CLX816" s="47"/>
      <c r="CLY816" s="47"/>
      <c r="CLZ816" s="47"/>
      <c r="CMA816" s="47"/>
      <c r="CMB816" s="47"/>
      <c r="CMC816" s="47"/>
      <c r="CMD816" s="47"/>
      <c r="CME816" s="47"/>
      <c r="CMF816" s="47"/>
      <c r="CMG816" s="47"/>
      <c r="CMH816" s="47"/>
      <c r="CMI816" s="47"/>
      <c r="CMJ816" s="47"/>
      <c r="CMK816" s="47"/>
      <c r="CML816" s="47"/>
      <c r="CMM816" s="47"/>
      <c r="CMN816" s="47"/>
      <c r="CMO816" s="47"/>
      <c r="CMP816" s="47"/>
      <c r="CMQ816" s="47"/>
      <c r="CMR816" s="47"/>
      <c r="CMS816" s="47"/>
      <c r="CMT816" s="47"/>
      <c r="CMU816" s="47"/>
      <c r="CMV816" s="47"/>
      <c r="CMW816" s="47"/>
      <c r="CMX816" s="47"/>
      <c r="CMY816" s="47"/>
      <c r="CMZ816" s="47"/>
      <c r="CNA816" s="47"/>
      <c r="CNB816" s="47"/>
      <c r="CNC816" s="47"/>
      <c r="CND816" s="47"/>
      <c r="CNE816" s="47"/>
      <c r="CNF816" s="47"/>
      <c r="CNG816" s="47"/>
      <c r="CNH816" s="47"/>
      <c r="CNI816" s="47"/>
      <c r="CNJ816" s="47"/>
      <c r="CNK816" s="47"/>
      <c r="CNL816" s="47"/>
      <c r="CNM816" s="47"/>
      <c r="CNN816" s="47"/>
      <c r="CNO816" s="47"/>
      <c r="CNP816" s="47"/>
      <c r="CNQ816" s="47"/>
      <c r="CNR816" s="47"/>
      <c r="CNS816" s="47"/>
      <c r="CNT816" s="47"/>
      <c r="CNU816" s="47"/>
      <c r="CNV816" s="47"/>
      <c r="CNW816" s="47"/>
      <c r="CNX816" s="47"/>
      <c r="CNY816" s="47"/>
      <c r="CNZ816" s="47"/>
      <c r="COA816" s="47"/>
      <c r="COB816" s="47"/>
      <c r="COC816" s="47"/>
      <c r="COD816" s="47"/>
      <c r="COE816" s="47"/>
      <c r="COF816" s="47"/>
      <c r="COG816" s="47"/>
      <c r="COH816" s="47"/>
      <c r="COI816" s="47"/>
      <c r="COJ816" s="47"/>
      <c r="COK816" s="47"/>
      <c r="COL816" s="47"/>
      <c r="COM816" s="47"/>
      <c r="CON816" s="47"/>
      <c r="COO816" s="47"/>
      <c r="COP816" s="47"/>
      <c r="COQ816" s="47"/>
      <c r="COR816" s="47"/>
      <c r="COS816" s="47"/>
      <c r="COT816" s="47"/>
      <c r="COU816" s="47"/>
      <c r="COV816" s="47"/>
      <c r="COW816" s="47"/>
      <c r="COX816" s="47"/>
      <c r="COY816" s="47"/>
      <c r="COZ816" s="47"/>
      <c r="CPA816" s="47"/>
      <c r="CPB816" s="47"/>
      <c r="CPC816" s="47"/>
      <c r="CPD816" s="47"/>
      <c r="CPE816" s="47"/>
      <c r="CPF816" s="47"/>
      <c r="CPG816" s="47"/>
      <c r="CPH816" s="47"/>
      <c r="CPI816" s="47"/>
      <c r="CPJ816" s="47"/>
      <c r="CPK816" s="47"/>
      <c r="CPL816" s="47"/>
      <c r="CPM816" s="47"/>
      <c r="CPN816" s="47"/>
      <c r="CPO816" s="47"/>
      <c r="CPP816" s="47"/>
      <c r="CPQ816" s="47"/>
      <c r="CPR816" s="47"/>
      <c r="CPS816" s="47"/>
      <c r="CPT816" s="47"/>
      <c r="CPU816" s="47"/>
      <c r="CPV816" s="47"/>
      <c r="CPW816" s="47"/>
      <c r="CPX816" s="47"/>
      <c r="CPY816" s="47"/>
      <c r="CPZ816" s="47"/>
      <c r="CQA816" s="47"/>
      <c r="CQB816" s="47"/>
      <c r="CQC816" s="47"/>
      <c r="CQD816" s="47"/>
      <c r="CQE816" s="47"/>
      <c r="CQF816" s="47"/>
      <c r="CQG816" s="47"/>
      <c r="CQH816" s="47"/>
      <c r="CQI816" s="47"/>
      <c r="CQJ816" s="47"/>
      <c r="CQK816" s="47"/>
      <c r="CQL816" s="47"/>
      <c r="CQM816" s="47"/>
      <c r="CQN816" s="47"/>
      <c r="CQO816" s="47"/>
      <c r="CQP816" s="47"/>
      <c r="CQQ816" s="47"/>
      <c r="CQR816" s="47"/>
      <c r="CQS816" s="47"/>
      <c r="CQT816" s="47"/>
      <c r="CQU816" s="47"/>
      <c r="CQV816" s="47"/>
      <c r="CQW816" s="47"/>
      <c r="CQX816" s="47"/>
      <c r="CQY816" s="47"/>
      <c r="CQZ816" s="47"/>
      <c r="CRA816" s="47"/>
      <c r="CRB816" s="47"/>
      <c r="CRC816" s="47"/>
      <c r="CRD816" s="47"/>
      <c r="CRE816" s="47"/>
      <c r="CRF816" s="47"/>
      <c r="CRG816" s="47"/>
      <c r="CRH816" s="47"/>
      <c r="CRI816" s="47"/>
      <c r="CRJ816" s="47"/>
      <c r="CRK816" s="47"/>
      <c r="CRL816" s="47"/>
      <c r="CRM816" s="47"/>
      <c r="CRN816" s="47"/>
      <c r="CRO816" s="47"/>
      <c r="CRP816" s="47"/>
      <c r="CRQ816" s="47"/>
      <c r="CRR816" s="47"/>
      <c r="CRS816" s="47"/>
      <c r="CRT816" s="47"/>
      <c r="CRU816" s="47"/>
      <c r="CRV816" s="47"/>
      <c r="CRW816" s="47"/>
      <c r="CRX816" s="47"/>
      <c r="CRY816" s="47"/>
      <c r="CRZ816" s="47"/>
      <c r="CSA816" s="47"/>
      <c r="CSB816" s="47"/>
      <c r="CSC816" s="47"/>
      <c r="CSD816" s="47"/>
      <c r="CSE816" s="47"/>
      <c r="CSF816" s="47"/>
      <c r="CSG816" s="47"/>
      <c r="CSH816" s="47"/>
      <c r="CSI816" s="47"/>
      <c r="CSJ816" s="47"/>
      <c r="CSK816" s="47"/>
      <c r="CSL816" s="47"/>
      <c r="CSM816" s="47"/>
      <c r="CSN816" s="47"/>
      <c r="CSO816" s="47"/>
      <c r="CSP816" s="47"/>
      <c r="CSQ816" s="47"/>
      <c r="CSR816" s="47"/>
      <c r="CSS816" s="47"/>
      <c r="CST816" s="47"/>
      <c r="CSU816" s="47"/>
      <c r="CSV816" s="47"/>
      <c r="CSW816" s="47"/>
      <c r="CSX816" s="47"/>
      <c r="CSY816" s="47"/>
      <c r="CSZ816" s="47"/>
      <c r="CTA816" s="47"/>
      <c r="CTB816" s="47"/>
      <c r="CTC816" s="47"/>
      <c r="CTD816" s="47"/>
      <c r="CTE816" s="47"/>
      <c r="CTF816" s="47"/>
      <c r="CTG816" s="47"/>
      <c r="CTH816" s="47"/>
      <c r="CTI816" s="47"/>
      <c r="CTJ816" s="47"/>
      <c r="CTK816" s="47"/>
      <c r="CTL816" s="47"/>
      <c r="CTM816" s="47"/>
      <c r="CTN816" s="47"/>
      <c r="CTO816" s="47"/>
      <c r="CTP816" s="47"/>
      <c r="CTQ816" s="47"/>
      <c r="CTR816" s="47"/>
      <c r="CTS816" s="47"/>
      <c r="CTT816" s="47"/>
      <c r="CTU816" s="47"/>
      <c r="CTV816" s="47"/>
      <c r="CTW816" s="47"/>
      <c r="CTX816" s="47"/>
      <c r="CTY816" s="47"/>
      <c r="CTZ816" s="47"/>
      <c r="CUA816" s="47"/>
      <c r="CUB816" s="47"/>
      <c r="CUC816" s="47"/>
      <c r="CUD816" s="47"/>
      <c r="CUE816" s="47"/>
      <c r="CUF816" s="47"/>
      <c r="CUG816" s="47"/>
      <c r="CUH816" s="47"/>
      <c r="CUI816" s="47"/>
      <c r="CUJ816" s="47"/>
      <c r="CUK816" s="47"/>
      <c r="CUL816" s="47"/>
      <c r="CUM816" s="47"/>
      <c r="CUN816" s="47"/>
      <c r="CUO816" s="47"/>
      <c r="CUP816" s="47"/>
      <c r="CUQ816" s="47"/>
      <c r="CUR816" s="47"/>
      <c r="CUS816" s="47"/>
      <c r="CUT816" s="47"/>
      <c r="CUU816" s="47"/>
      <c r="CUV816" s="47"/>
      <c r="CUW816" s="47"/>
      <c r="CUX816" s="47"/>
      <c r="CUY816" s="47"/>
      <c r="CUZ816" s="47"/>
      <c r="CVA816" s="47"/>
      <c r="CVB816" s="47"/>
      <c r="CVC816" s="47"/>
      <c r="CVD816" s="47"/>
      <c r="CVE816" s="47"/>
      <c r="CVF816" s="47"/>
      <c r="CVG816" s="47"/>
      <c r="CVH816" s="47"/>
      <c r="CVI816" s="47"/>
      <c r="CVJ816" s="47"/>
      <c r="CVK816" s="47"/>
      <c r="CVL816" s="47"/>
      <c r="CVM816" s="47"/>
      <c r="CVN816" s="47"/>
      <c r="CVO816" s="47"/>
      <c r="CVP816" s="47"/>
      <c r="CVQ816" s="47"/>
      <c r="CVR816" s="47"/>
      <c r="CVS816" s="47"/>
      <c r="CVT816" s="47"/>
      <c r="CVU816" s="47"/>
      <c r="CVV816" s="47"/>
      <c r="CVW816" s="47"/>
      <c r="CVX816" s="47"/>
      <c r="CVY816" s="47"/>
      <c r="CVZ816" s="47"/>
      <c r="CWA816" s="47"/>
      <c r="CWB816" s="47"/>
      <c r="CWC816" s="47"/>
      <c r="CWD816" s="47"/>
      <c r="CWE816" s="47"/>
      <c r="CWF816" s="47"/>
      <c r="CWG816" s="47"/>
      <c r="CWH816" s="47"/>
      <c r="CWI816" s="47"/>
      <c r="CWJ816" s="47"/>
      <c r="CWK816" s="47"/>
      <c r="CWL816" s="47"/>
      <c r="CWM816" s="47"/>
      <c r="CWN816" s="47"/>
      <c r="CWO816" s="47"/>
      <c r="CWP816" s="47"/>
      <c r="CWQ816" s="47"/>
      <c r="CWR816" s="47"/>
      <c r="CWS816" s="47"/>
      <c r="CWT816" s="47"/>
      <c r="CWU816" s="47"/>
      <c r="CWV816" s="47"/>
      <c r="CWW816" s="47"/>
      <c r="CWX816" s="47"/>
      <c r="CWY816" s="47"/>
      <c r="CWZ816" s="47"/>
      <c r="CXA816" s="47"/>
      <c r="CXB816" s="47"/>
      <c r="CXC816" s="47"/>
      <c r="CXD816" s="47"/>
      <c r="CXE816" s="47"/>
      <c r="CXF816" s="47"/>
      <c r="CXG816" s="47"/>
      <c r="CXH816" s="47"/>
      <c r="CXI816" s="47"/>
      <c r="CXJ816" s="47"/>
      <c r="CXK816" s="47"/>
      <c r="CXL816" s="47"/>
      <c r="CXM816" s="47"/>
      <c r="CXN816" s="47"/>
      <c r="CXO816" s="47"/>
      <c r="CXP816" s="47"/>
      <c r="CXQ816" s="47"/>
      <c r="CXR816" s="47"/>
      <c r="CXS816" s="47"/>
      <c r="CXT816" s="47"/>
      <c r="CXU816" s="47"/>
      <c r="CXV816" s="47"/>
      <c r="CXW816" s="47"/>
      <c r="CXX816" s="47"/>
      <c r="CXY816" s="47"/>
      <c r="CXZ816" s="47"/>
      <c r="CYA816" s="47"/>
      <c r="CYB816" s="47"/>
      <c r="CYC816" s="47"/>
      <c r="CYD816" s="47"/>
      <c r="CYE816" s="47"/>
      <c r="CYF816" s="47"/>
      <c r="CYG816" s="47"/>
      <c r="CYH816" s="47"/>
      <c r="CYI816" s="47"/>
      <c r="CYJ816" s="47"/>
      <c r="CYK816" s="47"/>
      <c r="CYL816" s="47"/>
      <c r="CYM816" s="47"/>
      <c r="CYN816" s="47"/>
      <c r="CYO816" s="47"/>
      <c r="CYP816" s="47"/>
      <c r="CYQ816" s="47"/>
      <c r="CYR816" s="47"/>
      <c r="CYS816" s="47"/>
      <c r="CYT816" s="47"/>
      <c r="CYU816" s="47"/>
      <c r="CYV816" s="47"/>
      <c r="CYW816" s="47"/>
      <c r="CYX816" s="47"/>
      <c r="CYY816" s="47"/>
      <c r="CYZ816" s="47"/>
      <c r="CZA816" s="47"/>
      <c r="CZB816" s="47"/>
      <c r="CZC816" s="47"/>
      <c r="CZD816" s="47"/>
      <c r="CZE816" s="47"/>
      <c r="CZF816" s="47"/>
      <c r="CZG816" s="47"/>
      <c r="CZH816" s="47"/>
      <c r="CZI816" s="47"/>
      <c r="CZJ816" s="47"/>
      <c r="CZK816" s="47"/>
      <c r="CZL816" s="47"/>
      <c r="CZM816" s="47"/>
      <c r="CZN816" s="47"/>
      <c r="CZO816" s="47"/>
      <c r="CZP816" s="47"/>
      <c r="CZQ816" s="47"/>
      <c r="CZR816" s="47"/>
      <c r="CZS816" s="47"/>
      <c r="CZT816" s="47"/>
      <c r="CZU816" s="47"/>
      <c r="CZV816" s="47"/>
      <c r="CZW816" s="47"/>
      <c r="CZX816" s="47"/>
      <c r="CZY816" s="47"/>
      <c r="CZZ816" s="47"/>
      <c r="DAA816" s="47"/>
      <c r="DAB816" s="47"/>
      <c r="DAC816" s="47"/>
      <c r="DAD816" s="47"/>
      <c r="DAE816" s="47"/>
      <c r="DAF816" s="47"/>
      <c r="DAG816" s="47"/>
      <c r="DAH816" s="47"/>
      <c r="DAI816" s="47"/>
      <c r="DAJ816" s="47"/>
      <c r="DAK816" s="47"/>
      <c r="DAL816" s="47"/>
      <c r="DAM816" s="47"/>
      <c r="DAN816" s="47"/>
      <c r="DAO816" s="47"/>
      <c r="DAP816" s="47"/>
      <c r="DAQ816" s="47"/>
      <c r="DAR816" s="47"/>
      <c r="DAS816" s="47"/>
      <c r="DAT816" s="47"/>
      <c r="DAU816" s="47"/>
      <c r="DAV816" s="47"/>
      <c r="DAW816" s="47"/>
      <c r="DAX816" s="47"/>
      <c r="DAY816" s="47"/>
      <c r="DAZ816" s="47"/>
      <c r="DBA816" s="47"/>
      <c r="DBB816" s="47"/>
      <c r="DBC816" s="47"/>
      <c r="DBD816" s="47"/>
      <c r="DBE816" s="47"/>
      <c r="DBF816" s="47"/>
      <c r="DBG816" s="47"/>
      <c r="DBH816" s="47"/>
      <c r="DBI816" s="47"/>
      <c r="DBJ816" s="47"/>
      <c r="DBK816" s="47"/>
      <c r="DBL816" s="47"/>
      <c r="DBM816" s="47"/>
      <c r="DBN816" s="47"/>
      <c r="DBO816" s="47"/>
      <c r="DBP816" s="47"/>
      <c r="DBQ816" s="47"/>
      <c r="DBR816" s="47"/>
      <c r="DBS816" s="47"/>
      <c r="DBT816" s="47"/>
      <c r="DBU816" s="47"/>
      <c r="DBV816" s="47"/>
      <c r="DBW816" s="47"/>
      <c r="DBX816" s="47"/>
      <c r="DBY816" s="47"/>
      <c r="DBZ816" s="47"/>
      <c r="DCA816" s="47"/>
      <c r="DCB816" s="47"/>
      <c r="DCC816" s="47"/>
      <c r="DCD816" s="47"/>
      <c r="DCE816" s="47"/>
      <c r="DCF816" s="47"/>
      <c r="DCG816" s="47"/>
      <c r="DCH816" s="47"/>
      <c r="DCI816" s="47"/>
      <c r="DCJ816" s="47"/>
      <c r="DCK816" s="47"/>
      <c r="DCL816" s="47"/>
      <c r="DCM816" s="47"/>
      <c r="DCN816" s="47"/>
      <c r="DCO816" s="47"/>
      <c r="DCP816" s="47"/>
      <c r="DCQ816" s="47"/>
      <c r="DCR816" s="47"/>
      <c r="DCS816" s="47"/>
      <c r="DCT816" s="47"/>
      <c r="DCU816" s="47"/>
      <c r="DCV816" s="47"/>
      <c r="DCW816" s="47"/>
      <c r="DCX816" s="47"/>
      <c r="DCY816" s="47"/>
      <c r="DCZ816" s="47"/>
      <c r="DDA816" s="47"/>
      <c r="DDB816" s="47"/>
      <c r="DDC816" s="47"/>
      <c r="DDD816" s="47"/>
      <c r="DDE816" s="47"/>
      <c r="DDF816" s="47"/>
      <c r="DDG816" s="47"/>
      <c r="DDH816" s="47"/>
      <c r="DDI816" s="47"/>
      <c r="DDJ816" s="47"/>
      <c r="DDK816" s="47"/>
      <c r="DDL816" s="47"/>
      <c r="DDM816" s="47"/>
      <c r="DDN816" s="47"/>
      <c r="DDO816" s="47"/>
      <c r="DDP816" s="47"/>
      <c r="DDQ816" s="47"/>
      <c r="DDR816" s="47"/>
      <c r="DDS816" s="47"/>
      <c r="DDT816" s="47"/>
      <c r="DDU816" s="47"/>
      <c r="DDV816" s="47"/>
      <c r="DDW816" s="47"/>
      <c r="DDX816" s="47"/>
      <c r="DDY816" s="47"/>
      <c r="DDZ816" s="47"/>
      <c r="DEA816" s="47"/>
      <c r="DEB816" s="47"/>
      <c r="DEC816" s="47"/>
      <c r="DED816" s="47"/>
      <c r="DEE816" s="47"/>
      <c r="DEF816" s="47"/>
      <c r="DEG816" s="47"/>
      <c r="DEH816" s="47"/>
      <c r="DEI816" s="47"/>
      <c r="DEJ816" s="47"/>
      <c r="DEK816" s="47"/>
      <c r="DEL816" s="47"/>
      <c r="DEM816" s="47"/>
      <c r="DEN816" s="47"/>
      <c r="DEO816" s="47"/>
      <c r="DEP816" s="47"/>
      <c r="DEQ816" s="47"/>
      <c r="DER816" s="47"/>
      <c r="DES816" s="47"/>
      <c r="DET816" s="47"/>
      <c r="DEU816" s="47"/>
      <c r="DEV816" s="47"/>
      <c r="DEW816" s="47"/>
      <c r="DEX816" s="47"/>
      <c r="DEY816" s="47"/>
      <c r="DEZ816" s="47"/>
      <c r="DFA816" s="47"/>
      <c r="DFB816" s="47"/>
      <c r="DFC816" s="47"/>
      <c r="DFD816" s="47"/>
      <c r="DFE816" s="47"/>
      <c r="DFF816" s="47"/>
      <c r="DFG816" s="47"/>
      <c r="DFH816" s="47"/>
      <c r="DFI816" s="47"/>
      <c r="DFJ816" s="47"/>
      <c r="DFK816" s="47"/>
      <c r="DFL816" s="47"/>
      <c r="DFM816" s="47"/>
      <c r="DFN816" s="47"/>
      <c r="DFO816" s="47"/>
      <c r="DFP816" s="47"/>
      <c r="DFQ816" s="47"/>
      <c r="DFR816" s="47"/>
      <c r="DFS816" s="47"/>
      <c r="DFT816" s="47"/>
      <c r="DFU816" s="47"/>
      <c r="DFV816" s="47"/>
      <c r="DFW816" s="47"/>
      <c r="DFX816" s="47"/>
      <c r="DFY816" s="47"/>
      <c r="DFZ816" s="47"/>
      <c r="DGA816" s="47"/>
      <c r="DGB816" s="47"/>
      <c r="DGC816" s="47"/>
      <c r="DGD816" s="47"/>
      <c r="DGE816" s="47"/>
      <c r="DGF816" s="47"/>
      <c r="DGG816" s="47"/>
      <c r="DGH816" s="47"/>
      <c r="DGI816" s="47"/>
      <c r="DGJ816" s="47"/>
      <c r="DGK816" s="47"/>
      <c r="DGL816" s="47"/>
      <c r="DGM816" s="47"/>
      <c r="DGN816" s="47"/>
      <c r="DGO816" s="47"/>
      <c r="DGP816" s="47"/>
      <c r="DGQ816" s="47"/>
      <c r="DGR816" s="47"/>
      <c r="DGS816" s="47"/>
      <c r="DGT816" s="47"/>
      <c r="DGU816" s="47"/>
      <c r="DGV816" s="47"/>
      <c r="DGW816" s="47"/>
      <c r="DGX816" s="47"/>
      <c r="DGY816" s="47"/>
      <c r="DGZ816" s="47"/>
      <c r="DHA816" s="47"/>
      <c r="DHB816" s="47"/>
      <c r="DHC816" s="47"/>
      <c r="DHD816" s="47"/>
      <c r="DHE816" s="47"/>
      <c r="DHF816" s="47"/>
      <c r="DHG816" s="47"/>
      <c r="DHH816" s="47"/>
      <c r="DHI816" s="47"/>
      <c r="DHJ816" s="47"/>
      <c r="DHK816" s="47"/>
      <c r="DHL816" s="47"/>
      <c r="DHM816" s="47"/>
      <c r="DHN816" s="47"/>
      <c r="DHO816" s="47"/>
      <c r="DHP816" s="47"/>
      <c r="DHQ816" s="47"/>
      <c r="DHR816" s="47"/>
      <c r="DHS816" s="47"/>
      <c r="DHT816" s="47"/>
      <c r="DHU816" s="47"/>
      <c r="DHV816" s="47"/>
      <c r="DHW816" s="47"/>
      <c r="DHX816" s="47"/>
      <c r="DHY816" s="47"/>
      <c r="DHZ816" s="47"/>
      <c r="DIA816" s="47"/>
      <c r="DIB816" s="47"/>
      <c r="DIC816" s="47"/>
      <c r="DID816" s="47"/>
      <c r="DIE816" s="47"/>
      <c r="DIF816" s="47"/>
      <c r="DIG816" s="47"/>
      <c r="DIH816" s="47"/>
      <c r="DII816" s="47"/>
      <c r="DIJ816" s="47"/>
      <c r="DIK816" s="47"/>
      <c r="DIL816" s="47"/>
      <c r="DIM816" s="47"/>
      <c r="DIN816" s="47"/>
      <c r="DIO816" s="47"/>
      <c r="DIP816" s="47"/>
      <c r="DIQ816" s="47"/>
      <c r="DIR816" s="47"/>
      <c r="DIS816" s="47"/>
      <c r="DIT816" s="47"/>
      <c r="DIU816" s="47"/>
      <c r="DIV816" s="47"/>
      <c r="DIW816" s="47"/>
      <c r="DIX816" s="47"/>
      <c r="DIY816" s="47"/>
      <c r="DIZ816" s="47"/>
      <c r="DJA816" s="47"/>
      <c r="DJB816" s="47"/>
      <c r="DJC816" s="47"/>
      <c r="DJD816" s="47"/>
      <c r="DJE816" s="47"/>
      <c r="DJF816" s="47"/>
      <c r="DJG816" s="47"/>
      <c r="DJH816" s="47"/>
      <c r="DJI816" s="47"/>
      <c r="DJJ816" s="47"/>
      <c r="DJK816" s="47"/>
      <c r="DJL816" s="47"/>
      <c r="DJM816" s="47"/>
      <c r="DJN816" s="47"/>
      <c r="DJO816" s="47"/>
      <c r="DJP816" s="47"/>
      <c r="DJQ816" s="47"/>
      <c r="DJR816" s="47"/>
      <c r="DJS816" s="47"/>
      <c r="DJT816" s="47"/>
      <c r="DJU816" s="47"/>
      <c r="DJV816" s="47"/>
      <c r="DJW816" s="47"/>
      <c r="DJX816" s="47"/>
      <c r="DJY816" s="47"/>
      <c r="DJZ816" s="47"/>
      <c r="DKA816" s="47"/>
      <c r="DKB816" s="47"/>
      <c r="DKC816" s="47"/>
      <c r="DKD816" s="47"/>
      <c r="DKE816" s="47"/>
      <c r="DKF816" s="47"/>
      <c r="DKG816" s="47"/>
      <c r="DKH816" s="47"/>
      <c r="DKI816" s="47"/>
      <c r="DKJ816" s="47"/>
      <c r="DKK816" s="47"/>
      <c r="DKL816" s="47"/>
      <c r="DKM816" s="47"/>
      <c r="DKN816" s="47"/>
      <c r="DKO816" s="47"/>
      <c r="DKP816" s="47"/>
      <c r="DKQ816" s="47"/>
      <c r="DKR816" s="47"/>
      <c r="DKS816" s="47"/>
      <c r="DKT816" s="47"/>
      <c r="DKU816" s="47"/>
      <c r="DKV816" s="47"/>
      <c r="DKW816" s="47"/>
      <c r="DKX816" s="47"/>
      <c r="DKY816" s="47"/>
      <c r="DKZ816" s="47"/>
      <c r="DLA816" s="47"/>
      <c r="DLB816" s="47"/>
      <c r="DLC816" s="47"/>
      <c r="DLD816" s="47"/>
      <c r="DLE816" s="47"/>
      <c r="DLF816" s="47"/>
      <c r="DLG816" s="47"/>
      <c r="DLH816" s="47"/>
      <c r="DLI816" s="47"/>
      <c r="DLJ816" s="47"/>
      <c r="DLK816" s="47"/>
      <c r="DLL816" s="47"/>
      <c r="DLM816" s="47"/>
      <c r="DLN816" s="47"/>
      <c r="DLO816" s="47"/>
      <c r="DLP816" s="47"/>
      <c r="DLQ816" s="47"/>
      <c r="DLR816" s="47"/>
      <c r="DLS816" s="47"/>
      <c r="DLT816" s="47"/>
      <c r="DLU816" s="47"/>
      <c r="DLV816" s="47"/>
      <c r="DLW816" s="47"/>
      <c r="DLX816" s="47"/>
      <c r="DLY816" s="47"/>
      <c r="DLZ816" s="47"/>
      <c r="DMA816" s="47"/>
      <c r="DMB816" s="47"/>
      <c r="DMC816" s="47"/>
      <c r="DMD816" s="47"/>
      <c r="DME816" s="47"/>
      <c r="DMF816" s="47"/>
      <c r="DMG816" s="47"/>
      <c r="DMH816" s="47"/>
      <c r="DMI816" s="47"/>
      <c r="DMJ816" s="47"/>
      <c r="DMK816" s="47"/>
      <c r="DML816" s="47"/>
      <c r="DMM816" s="47"/>
      <c r="DMN816" s="47"/>
      <c r="DMO816" s="47"/>
      <c r="DMP816" s="47"/>
      <c r="DMQ816" s="47"/>
      <c r="DMR816" s="47"/>
      <c r="DMS816" s="47"/>
      <c r="DMT816" s="47"/>
      <c r="DMU816" s="47"/>
      <c r="DMV816" s="47"/>
      <c r="DMW816" s="47"/>
      <c r="DMX816" s="47"/>
      <c r="DMY816" s="47"/>
      <c r="DMZ816" s="47"/>
      <c r="DNA816" s="47"/>
      <c r="DNB816" s="47"/>
      <c r="DNC816" s="47"/>
      <c r="DND816" s="47"/>
      <c r="DNE816" s="47"/>
      <c r="DNF816" s="47"/>
      <c r="DNG816" s="47"/>
      <c r="DNH816" s="47"/>
      <c r="DNI816" s="47"/>
      <c r="DNJ816" s="47"/>
      <c r="DNK816" s="47"/>
      <c r="DNL816" s="47"/>
      <c r="DNM816" s="47"/>
      <c r="DNN816" s="47"/>
      <c r="DNO816" s="47"/>
      <c r="DNP816" s="47"/>
      <c r="DNQ816" s="47"/>
      <c r="DNR816" s="47"/>
      <c r="DNS816" s="47"/>
      <c r="DNT816" s="47"/>
      <c r="DNU816" s="47"/>
      <c r="DNV816" s="47"/>
      <c r="DNW816" s="47"/>
      <c r="DNX816" s="47"/>
      <c r="DNY816" s="47"/>
      <c r="DNZ816" s="47"/>
      <c r="DOA816" s="47"/>
      <c r="DOB816" s="47"/>
      <c r="DOC816" s="47"/>
      <c r="DOD816" s="47"/>
      <c r="DOE816" s="47"/>
      <c r="DOF816" s="47"/>
      <c r="DOG816" s="47"/>
      <c r="DOH816" s="47"/>
      <c r="DOI816" s="47"/>
      <c r="DOJ816" s="47"/>
      <c r="DOK816" s="47"/>
      <c r="DOL816" s="47"/>
      <c r="DOM816" s="47"/>
      <c r="DON816" s="47"/>
      <c r="DOO816" s="47"/>
      <c r="DOP816" s="47"/>
      <c r="DOQ816" s="47"/>
      <c r="DOR816" s="47"/>
      <c r="DOS816" s="47"/>
      <c r="DOT816" s="47"/>
      <c r="DOU816" s="47"/>
      <c r="DOV816" s="47"/>
      <c r="DOW816" s="47"/>
      <c r="DOX816" s="47"/>
      <c r="DOY816" s="47"/>
      <c r="DOZ816" s="47"/>
      <c r="DPA816" s="47"/>
      <c r="DPB816" s="47"/>
      <c r="DPC816" s="47"/>
      <c r="DPD816" s="47"/>
      <c r="DPE816" s="47"/>
      <c r="DPF816" s="47"/>
      <c r="DPG816" s="47"/>
      <c r="DPH816" s="47"/>
      <c r="DPI816" s="47"/>
      <c r="DPJ816" s="47"/>
      <c r="DPK816" s="47"/>
      <c r="DPL816" s="47"/>
      <c r="DPM816" s="47"/>
      <c r="DPN816" s="47"/>
      <c r="DPO816" s="47"/>
      <c r="DPP816" s="47"/>
      <c r="DPQ816" s="47"/>
      <c r="DPR816" s="47"/>
      <c r="DPS816" s="47"/>
      <c r="DPT816" s="47"/>
      <c r="DPU816" s="47"/>
      <c r="DPV816" s="47"/>
      <c r="DPW816" s="47"/>
      <c r="DPX816" s="47"/>
      <c r="DPY816" s="47"/>
      <c r="DPZ816" s="47"/>
      <c r="DQA816" s="47"/>
      <c r="DQB816" s="47"/>
      <c r="DQC816" s="47"/>
      <c r="DQD816" s="47"/>
      <c r="DQE816" s="47"/>
      <c r="DQF816" s="47"/>
      <c r="DQG816" s="47"/>
      <c r="DQH816" s="47"/>
      <c r="DQI816" s="47"/>
      <c r="DQJ816" s="47"/>
      <c r="DQK816" s="47"/>
      <c r="DQL816" s="47"/>
      <c r="DQM816" s="47"/>
      <c r="DQN816" s="47"/>
      <c r="DQO816" s="47"/>
      <c r="DQP816" s="47"/>
      <c r="DQQ816" s="47"/>
      <c r="DQR816" s="47"/>
      <c r="DQS816" s="47"/>
      <c r="DQT816" s="47"/>
      <c r="DQU816" s="47"/>
      <c r="DQV816" s="47"/>
      <c r="DQW816" s="47"/>
      <c r="DQX816" s="47"/>
      <c r="DQY816" s="47"/>
      <c r="DQZ816" s="47"/>
      <c r="DRA816" s="47"/>
      <c r="DRB816" s="47"/>
      <c r="DRC816" s="47"/>
      <c r="DRD816" s="47"/>
      <c r="DRE816" s="47"/>
      <c r="DRF816" s="47"/>
      <c r="DRG816" s="47"/>
      <c r="DRH816" s="47"/>
      <c r="DRI816" s="47"/>
      <c r="DRJ816" s="47"/>
      <c r="DRK816" s="47"/>
      <c r="DRL816" s="47"/>
      <c r="DRM816" s="47"/>
      <c r="DRN816" s="47"/>
      <c r="DRO816" s="47"/>
      <c r="DRP816" s="47"/>
      <c r="DRQ816" s="47"/>
      <c r="DRR816" s="47"/>
      <c r="DRS816" s="47"/>
      <c r="DRT816" s="47"/>
      <c r="DRU816" s="47"/>
      <c r="DRV816" s="47"/>
      <c r="DRW816" s="47"/>
      <c r="DRX816" s="47"/>
      <c r="DRY816" s="47"/>
      <c r="DRZ816" s="47"/>
      <c r="DSA816" s="47"/>
      <c r="DSB816" s="47"/>
      <c r="DSC816" s="47"/>
      <c r="DSD816" s="47"/>
      <c r="DSE816" s="47"/>
      <c r="DSF816" s="47"/>
      <c r="DSG816" s="47"/>
      <c r="DSH816" s="47"/>
      <c r="DSI816" s="47"/>
      <c r="DSJ816" s="47"/>
      <c r="DSK816" s="47"/>
      <c r="DSL816" s="47"/>
      <c r="DSM816" s="47"/>
      <c r="DSN816" s="47"/>
      <c r="DSO816" s="47"/>
      <c r="DSP816" s="47"/>
      <c r="DSQ816" s="47"/>
      <c r="DSR816" s="47"/>
      <c r="DSS816" s="47"/>
      <c r="DST816" s="47"/>
      <c r="DSU816" s="47"/>
      <c r="DSV816" s="47"/>
      <c r="DSW816" s="47"/>
      <c r="DSX816" s="47"/>
      <c r="DSY816" s="47"/>
      <c r="DSZ816" s="47"/>
      <c r="DTA816" s="47"/>
      <c r="DTB816" s="47"/>
      <c r="DTC816" s="47"/>
      <c r="DTD816" s="47"/>
      <c r="DTE816" s="47"/>
      <c r="DTF816" s="47"/>
      <c r="DTG816" s="47"/>
      <c r="DTH816" s="47"/>
      <c r="DTI816" s="47"/>
      <c r="DTJ816" s="47"/>
      <c r="DTK816" s="47"/>
      <c r="DTL816" s="47"/>
      <c r="DTM816" s="47"/>
      <c r="DTN816" s="47"/>
      <c r="DTO816" s="47"/>
      <c r="DTP816" s="47"/>
      <c r="DTQ816" s="47"/>
      <c r="DTR816" s="47"/>
      <c r="DTS816" s="47"/>
      <c r="DTT816" s="47"/>
      <c r="DTU816" s="47"/>
      <c r="DTV816" s="47"/>
      <c r="DTW816" s="47"/>
      <c r="DTX816" s="47"/>
      <c r="DTY816" s="47"/>
      <c r="DTZ816" s="47"/>
      <c r="DUA816" s="47"/>
      <c r="DUB816" s="47"/>
      <c r="DUC816" s="47"/>
      <c r="DUD816" s="47"/>
      <c r="DUE816" s="47"/>
      <c r="DUF816" s="47"/>
      <c r="DUG816" s="47"/>
      <c r="DUH816" s="47"/>
      <c r="DUI816" s="47"/>
      <c r="DUJ816" s="47"/>
      <c r="DUK816" s="47"/>
      <c r="DUL816" s="47"/>
      <c r="DUM816" s="47"/>
      <c r="DUN816" s="47"/>
      <c r="DUO816" s="47"/>
      <c r="DUP816" s="47"/>
      <c r="DUQ816" s="47"/>
      <c r="DUR816" s="47"/>
      <c r="DUS816" s="47"/>
      <c r="DUT816" s="47"/>
      <c r="DUU816" s="47"/>
      <c r="DUV816" s="47"/>
      <c r="DUW816" s="47"/>
      <c r="DUX816" s="47"/>
      <c r="DUY816" s="47"/>
      <c r="DUZ816" s="47"/>
      <c r="DVA816" s="47"/>
      <c r="DVB816" s="47"/>
      <c r="DVC816" s="47"/>
      <c r="DVD816" s="47"/>
      <c r="DVE816" s="47"/>
      <c r="DVF816" s="47"/>
      <c r="DVG816" s="47"/>
      <c r="DVH816" s="47"/>
      <c r="DVI816" s="47"/>
      <c r="DVJ816" s="47"/>
      <c r="DVK816" s="47"/>
      <c r="DVL816" s="47"/>
      <c r="DVM816" s="47"/>
      <c r="DVN816" s="47"/>
      <c r="DVO816" s="47"/>
      <c r="DVP816" s="47"/>
      <c r="DVQ816" s="47"/>
      <c r="DVR816" s="47"/>
      <c r="DVS816" s="47"/>
      <c r="DVT816" s="47"/>
      <c r="DVU816" s="47"/>
      <c r="DVV816" s="47"/>
      <c r="DVW816" s="47"/>
      <c r="DVX816" s="47"/>
      <c r="DVY816" s="47"/>
      <c r="DVZ816" s="47"/>
      <c r="DWA816" s="47"/>
      <c r="DWB816" s="47"/>
      <c r="DWC816" s="47"/>
      <c r="DWD816" s="47"/>
      <c r="DWE816" s="47"/>
      <c r="DWF816" s="47"/>
      <c r="DWG816" s="47"/>
      <c r="DWH816" s="47"/>
      <c r="DWI816" s="47"/>
      <c r="DWJ816" s="47"/>
      <c r="DWK816" s="47"/>
      <c r="DWL816" s="47"/>
      <c r="DWM816" s="47"/>
      <c r="DWN816" s="47"/>
      <c r="DWO816" s="47"/>
      <c r="DWP816" s="47"/>
      <c r="DWQ816" s="47"/>
      <c r="DWR816" s="47"/>
      <c r="DWS816" s="47"/>
      <c r="DWT816" s="47"/>
      <c r="DWU816" s="47"/>
      <c r="DWV816" s="47"/>
      <c r="DWW816" s="47"/>
      <c r="DWX816" s="47"/>
      <c r="DWY816" s="47"/>
      <c r="DWZ816" s="47"/>
      <c r="DXA816" s="47"/>
      <c r="DXB816" s="47"/>
      <c r="DXC816" s="47"/>
      <c r="DXD816" s="47"/>
      <c r="DXE816" s="47"/>
      <c r="DXF816" s="47"/>
      <c r="DXG816" s="47"/>
      <c r="DXH816" s="47"/>
      <c r="DXI816" s="47"/>
      <c r="DXJ816" s="47"/>
      <c r="DXK816" s="47"/>
      <c r="DXL816" s="47"/>
      <c r="DXM816" s="47"/>
      <c r="DXN816" s="47"/>
      <c r="DXO816" s="47"/>
      <c r="DXP816" s="47"/>
      <c r="DXQ816" s="47"/>
      <c r="DXR816" s="47"/>
      <c r="DXS816" s="47"/>
      <c r="DXT816" s="47"/>
      <c r="DXU816" s="47"/>
      <c r="DXV816" s="47"/>
      <c r="DXW816" s="47"/>
      <c r="DXX816" s="47"/>
      <c r="DXY816" s="47"/>
      <c r="DXZ816" s="47"/>
      <c r="DYA816" s="47"/>
      <c r="DYB816" s="47"/>
      <c r="DYC816" s="47"/>
      <c r="DYD816" s="47"/>
      <c r="DYE816" s="47"/>
      <c r="DYF816" s="47"/>
      <c r="DYG816" s="47"/>
      <c r="DYH816" s="47"/>
      <c r="DYI816" s="47"/>
      <c r="DYJ816" s="47"/>
      <c r="DYK816" s="47"/>
      <c r="DYL816" s="47"/>
      <c r="DYM816" s="47"/>
      <c r="DYN816" s="47"/>
      <c r="DYO816" s="47"/>
      <c r="DYP816" s="47"/>
      <c r="DYQ816" s="47"/>
      <c r="DYR816" s="47"/>
      <c r="DYS816" s="47"/>
      <c r="DYT816" s="47"/>
      <c r="DYU816" s="47"/>
      <c r="DYV816" s="47"/>
      <c r="DYW816" s="47"/>
      <c r="DYX816" s="47"/>
      <c r="DYY816" s="47"/>
      <c r="DYZ816" s="47"/>
      <c r="DZA816" s="47"/>
      <c r="DZB816" s="47"/>
      <c r="DZC816" s="47"/>
      <c r="DZD816" s="47"/>
      <c r="DZE816" s="47"/>
      <c r="DZF816" s="47"/>
      <c r="DZG816" s="47"/>
      <c r="DZH816" s="47"/>
      <c r="DZI816" s="47"/>
      <c r="DZJ816" s="47"/>
      <c r="DZK816" s="47"/>
      <c r="DZL816" s="47"/>
      <c r="DZM816" s="47"/>
      <c r="DZN816" s="47"/>
      <c r="DZO816" s="47"/>
      <c r="DZP816" s="47"/>
      <c r="DZQ816" s="47"/>
      <c r="DZR816" s="47"/>
      <c r="DZS816" s="47"/>
      <c r="DZT816" s="47"/>
      <c r="DZU816" s="47"/>
      <c r="DZV816" s="47"/>
      <c r="DZW816" s="47"/>
      <c r="DZX816" s="47"/>
      <c r="DZY816" s="47"/>
      <c r="DZZ816" s="47"/>
      <c r="EAA816" s="47"/>
      <c r="EAB816" s="47"/>
      <c r="EAC816" s="47"/>
      <c r="EAD816" s="47"/>
      <c r="EAE816" s="47"/>
      <c r="EAF816" s="47"/>
      <c r="EAG816" s="47"/>
      <c r="EAH816" s="47"/>
      <c r="EAI816" s="47"/>
      <c r="EAJ816" s="47"/>
      <c r="EAK816" s="47"/>
      <c r="EAL816" s="47"/>
      <c r="EAM816" s="47"/>
      <c r="EAN816" s="47"/>
      <c r="EAO816" s="47"/>
      <c r="EAP816" s="47"/>
      <c r="EAQ816" s="47"/>
      <c r="EAR816" s="47"/>
      <c r="EAS816" s="47"/>
      <c r="EAT816" s="47"/>
      <c r="EAU816" s="47"/>
      <c r="EAV816" s="47"/>
      <c r="EAW816" s="47"/>
      <c r="EAX816" s="47"/>
      <c r="EAY816" s="47"/>
      <c r="EAZ816" s="47"/>
      <c r="EBA816" s="47"/>
      <c r="EBB816" s="47"/>
      <c r="EBC816" s="47"/>
      <c r="EBD816" s="47"/>
      <c r="EBE816" s="47"/>
      <c r="EBF816" s="47"/>
      <c r="EBG816" s="47"/>
      <c r="EBH816" s="47"/>
      <c r="EBI816" s="47"/>
      <c r="EBJ816" s="47"/>
      <c r="EBK816" s="47"/>
      <c r="EBL816" s="47"/>
      <c r="EBM816" s="47"/>
      <c r="EBN816" s="47"/>
      <c r="EBO816" s="47"/>
      <c r="EBP816" s="47"/>
      <c r="EBQ816" s="47"/>
      <c r="EBR816" s="47"/>
      <c r="EBS816" s="47"/>
      <c r="EBT816" s="47"/>
      <c r="EBU816" s="47"/>
      <c r="EBV816" s="47"/>
      <c r="EBW816" s="47"/>
      <c r="EBX816" s="47"/>
      <c r="EBY816" s="47"/>
      <c r="EBZ816" s="47"/>
      <c r="ECA816" s="47"/>
      <c r="ECB816" s="47"/>
      <c r="ECC816" s="47"/>
      <c r="ECD816" s="47"/>
      <c r="ECE816" s="47"/>
      <c r="ECF816" s="47"/>
      <c r="ECG816" s="47"/>
      <c r="ECH816" s="47"/>
      <c r="ECI816" s="47"/>
      <c r="ECJ816" s="47"/>
      <c r="ECK816" s="47"/>
      <c r="ECL816" s="47"/>
      <c r="ECM816" s="47"/>
      <c r="ECN816" s="47"/>
      <c r="ECO816" s="47"/>
      <c r="ECP816" s="47"/>
      <c r="ECQ816" s="47"/>
      <c r="ECR816" s="47"/>
      <c r="ECS816" s="47"/>
      <c r="ECT816" s="47"/>
      <c r="ECU816" s="47"/>
      <c r="ECV816" s="47"/>
      <c r="ECW816" s="47"/>
      <c r="ECX816" s="47"/>
      <c r="ECY816" s="47"/>
      <c r="ECZ816" s="47"/>
      <c r="EDA816" s="47"/>
      <c r="EDB816" s="47"/>
      <c r="EDC816" s="47"/>
      <c r="EDD816" s="47"/>
      <c r="EDE816" s="47"/>
      <c r="EDF816" s="47"/>
      <c r="EDG816" s="47"/>
      <c r="EDH816" s="47"/>
      <c r="EDI816" s="47"/>
      <c r="EDJ816" s="47"/>
      <c r="EDK816" s="47"/>
      <c r="EDL816" s="47"/>
      <c r="EDM816" s="47"/>
      <c r="EDN816" s="47"/>
      <c r="EDO816" s="47"/>
      <c r="EDP816" s="47"/>
      <c r="EDQ816" s="47"/>
      <c r="EDR816" s="47"/>
      <c r="EDS816" s="47"/>
      <c r="EDT816" s="47"/>
      <c r="EDU816" s="47"/>
      <c r="EDV816" s="47"/>
      <c r="EDW816" s="47"/>
      <c r="EDX816" s="47"/>
      <c r="EDY816" s="47"/>
      <c r="EDZ816" s="47"/>
      <c r="EEA816" s="47"/>
      <c r="EEB816" s="47"/>
      <c r="EEC816" s="47"/>
      <c r="EED816" s="47"/>
      <c r="EEE816" s="47"/>
      <c r="EEF816" s="47"/>
      <c r="EEG816" s="47"/>
      <c r="EEH816" s="47"/>
      <c r="EEI816" s="47"/>
      <c r="EEJ816" s="47"/>
      <c r="EEK816" s="47"/>
      <c r="EEL816" s="47"/>
      <c r="EEM816" s="47"/>
      <c r="EEN816" s="47"/>
      <c r="EEO816" s="47"/>
      <c r="EEP816" s="47"/>
      <c r="EEQ816" s="47"/>
      <c r="EER816" s="47"/>
      <c r="EES816" s="47"/>
      <c r="EET816" s="47"/>
      <c r="EEU816" s="47"/>
      <c r="EEV816" s="47"/>
      <c r="EEW816" s="47"/>
      <c r="EEX816" s="47"/>
      <c r="EEY816" s="47"/>
      <c r="EEZ816" s="47"/>
      <c r="EFA816" s="47"/>
      <c r="EFB816" s="47"/>
      <c r="EFC816" s="47"/>
      <c r="EFD816" s="47"/>
      <c r="EFE816" s="47"/>
      <c r="EFF816" s="47"/>
      <c r="EFG816" s="47"/>
      <c r="EFH816" s="47"/>
      <c r="EFI816" s="47"/>
      <c r="EFJ816" s="47"/>
      <c r="EFK816" s="47"/>
      <c r="EFL816" s="47"/>
      <c r="EFM816" s="47"/>
      <c r="EFN816" s="47"/>
      <c r="EFO816" s="47"/>
      <c r="EFP816" s="47"/>
      <c r="EFQ816" s="47"/>
      <c r="EFR816" s="47"/>
      <c r="EFS816" s="47"/>
      <c r="EFT816" s="47"/>
      <c r="EFU816" s="47"/>
      <c r="EFV816" s="47"/>
      <c r="EFW816" s="47"/>
      <c r="EFX816" s="47"/>
      <c r="EFY816" s="47"/>
      <c r="EFZ816" s="47"/>
      <c r="EGA816" s="47"/>
      <c r="EGB816" s="47"/>
      <c r="EGC816" s="47"/>
      <c r="EGD816" s="47"/>
      <c r="EGE816" s="47"/>
      <c r="EGF816" s="47"/>
      <c r="EGG816" s="47"/>
      <c r="EGH816" s="47"/>
      <c r="EGI816" s="47"/>
      <c r="EGJ816" s="47"/>
      <c r="EGK816" s="47"/>
      <c r="EGL816" s="47"/>
      <c r="EGM816" s="47"/>
      <c r="EGN816" s="47"/>
      <c r="EGO816" s="47"/>
      <c r="EGP816" s="47"/>
      <c r="EGQ816" s="47"/>
      <c r="EGR816" s="47"/>
      <c r="EGS816" s="47"/>
      <c r="EGT816" s="47"/>
      <c r="EGU816" s="47"/>
      <c r="EGV816" s="47"/>
      <c r="EGW816" s="47"/>
      <c r="EGX816" s="47"/>
      <c r="EGY816" s="47"/>
      <c r="EGZ816" s="47"/>
      <c r="EHA816" s="47"/>
      <c r="EHB816" s="47"/>
      <c r="EHC816" s="47"/>
      <c r="EHD816" s="47"/>
      <c r="EHE816" s="47"/>
      <c r="EHF816" s="47"/>
      <c r="EHG816" s="47"/>
      <c r="EHH816" s="47"/>
      <c r="EHI816" s="47"/>
      <c r="EHJ816" s="47"/>
      <c r="EHK816" s="47"/>
      <c r="EHL816" s="47"/>
      <c r="EHM816" s="47"/>
      <c r="EHN816" s="47"/>
      <c r="EHO816" s="47"/>
      <c r="EHP816" s="47"/>
      <c r="EHQ816" s="47"/>
      <c r="EHR816" s="47"/>
      <c r="EHS816" s="47"/>
      <c r="EHT816" s="47"/>
      <c r="EHU816" s="47"/>
      <c r="EHV816" s="47"/>
      <c r="EHW816" s="47"/>
      <c r="EHX816" s="47"/>
      <c r="EHY816" s="47"/>
      <c r="EHZ816" s="47"/>
      <c r="EIA816" s="47"/>
      <c r="EIB816" s="47"/>
      <c r="EIC816" s="47"/>
      <c r="EID816" s="47"/>
      <c r="EIE816" s="47"/>
      <c r="EIF816" s="47"/>
      <c r="EIG816" s="47"/>
      <c r="EIH816" s="47"/>
      <c r="EII816" s="47"/>
      <c r="EIJ816" s="47"/>
      <c r="EIK816" s="47"/>
      <c r="EIL816" s="47"/>
      <c r="EIM816" s="47"/>
      <c r="EIN816" s="47"/>
      <c r="EIO816" s="47"/>
      <c r="EIP816" s="47"/>
      <c r="EIQ816" s="47"/>
      <c r="EIR816" s="47"/>
      <c r="EIS816" s="47"/>
      <c r="EIT816" s="47"/>
      <c r="EIU816" s="47"/>
      <c r="EIV816" s="47"/>
      <c r="EIW816" s="47"/>
      <c r="EIX816" s="47"/>
      <c r="EIY816" s="47"/>
      <c r="EIZ816" s="47"/>
      <c r="EJA816" s="47"/>
      <c r="EJB816" s="47"/>
      <c r="EJC816" s="47"/>
      <c r="EJD816" s="47"/>
      <c r="EJE816" s="47"/>
      <c r="EJF816" s="47"/>
      <c r="EJG816" s="47"/>
      <c r="EJH816" s="47"/>
      <c r="EJI816" s="47"/>
      <c r="EJJ816" s="47"/>
      <c r="EJK816" s="47"/>
      <c r="EJL816" s="47"/>
      <c r="EJM816" s="47"/>
      <c r="EJN816" s="47"/>
      <c r="EJO816" s="47"/>
      <c r="EJP816" s="47"/>
      <c r="EJQ816" s="47"/>
      <c r="EJR816" s="47"/>
      <c r="EJS816" s="47"/>
      <c r="EJT816" s="47"/>
      <c r="EJU816" s="47"/>
      <c r="EJV816" s="47"/>
      <c r="EJW816" s="47"/>
      <c r="EJX816" s="47"/>
      <c r="EJY816" s="47"/>
      <c r="EJZ816" s="47"/>
      <c r="EKA816" s="47"/>
      <c r="EKB816" s="47"/>
      <c r="EKC816" s="47"/>
      <c r="EKD816" s="47"/>
      <c r="EKE816" s="47"/>
      <c r="EKF816" s="47"/>
      <c r="EKG816" s="47"/>
      <c r="EKH816" s="47"/>
      <c r="EKI816" s="47"/>
      <c r="EKJ816" s="47"/>
      <c r="EKK816" s="47"/>
      <c r="EKL816" s="47"/>
      <c r="EKM816" s="47"/>
      <c r="EKN816" s="47"/>
      <c r="EKO816" s="47"/>
      <c r="EKP816" s="47"/>
      <c r="EKQ816" s="47"/>
      <c r="EKR816" s="47"/>
      <c r="EKS816" s="47"/>
      <c r="EKT816" s="47"/>
      <c r="EKU816" s="47"/>
      <c r="EKV816" s="47"/>
      <c r="EKW816" s="47"/>
      <c r="EKX816" s="47"/>
      <c r="EKY816" s="47"/>
      <c r="EKZ816" s="47"/>
      <c r="ELA816" s="47"/>
      <c r="ELB816" s="47"/>
      <c r="ELC816" s="47"/>
      <c r="ELD816" s="47"/>
      <c r="ELE816" s="47"/>
      <c r="ELF816" s="47"/>
      <c r="ELG816" s="47"/>
      <c r="ELH816" s="47"/>
      <c r="ELI816" s="47"/>
      <c r="ELJ816" s="47"/>
      <c r="ELK816" s="47"/>
      <c r="ELL816" s="47"/>
      <c r="ELM816" s="47"/>
      <c r="ELN816" s="47"/>
      <c r="ELO816" s="47"/>
      <c r="ELP816" s="47"/>
      <c r="ELQ816" s="47"/>
      <c r="ELR816" s="47"/>
      <c r="ELS816" s="47"/>
      <c r="ELT816" s="47"/>
      <c r="ELU816" s="47"/>
      <c r="ELV816" s="47"/>
      <c r="ELW816" s="47"/>
      <c r="ELX816" s="47"/>
      <c r="ELY816" s="47"/>
      <c r="ELZ816" s="47"/>
      <c r="EMA816" s="47"/>
      <c r="EMB816" s="47"/>
      <c r="EMC816" s="47"/>
      <c r="EMD816" s="47"/>
      <c r="EME816" s="47"/>
      <c r="EMF816" s="47"/>
      <c r="EMG816" s="47"/>
      <c r="EMH816" s="47"/>
      <c r="EMI816" s="47"/>
      <c r="EMJ816" s="47"/>
      <c r="EMK816" s="47"/>
      <c r="EML816" s="47"/>
      <c r="EMM816" s="47"/>
      <c r="EMN816" s="47"/>
      <c r="EMO816" s="47"/>
      <c r="EMP816" s="47"/>
      <c r="EMQ816" s="47"/>
      <c r="EMR816" s="47"/>
      <c r="EMS816" s="47"/>
      <c r="EMT816" s="47"/>
      <c r="EMU816" s="47"/>
      <c r="EMV816" s="47"/>
      <c r="EMW816" s="47"/>
      <c r="EMX816" s="47"/>
      <c r="EMY816" s="47"/>
      <c r="EMZ816" s="47"/>
      <c r="ENA816" s="47"/>
      <c r="ENB816" s="47"/>
      <c r="ENC816" s="47"/>
      <c r="END816" s="47"/>
      <c r="ENE816" s="47"/>
      <c r="ENF816" s="47"/>
      <c r="ENG816" s="47"/>
      <c r="ENH816" s="47"/>
      <c r="ENI816" s="47"/>
      <c r="ENJ816" s="47"/>
      <c r="ENK816" s="47"/>
      <c r="ENL816" s="47"/>
      <c r="ENM816" s="47"/>
      <c r="ENN816" s="47"/>
      <c r="ENO816" s="47"/>
      <c r="ENP816" s="47"/>
      <c r="ENQ816" s="47"/>
      <c r="ENR816" s="47"/>
      <c r="ENS816" s="47"/>
      <c r="ENT816" s="47"/>
      <c r="ENU816" s="47"/>
      <c r="ENV816" s="47"/>
      <c r="ENW816" s="47"/>
      <c r="ENX816" s="47"/>
      <c r="ENY816" s="47"/>
      <c r="ENZ816" s="47"/>
      <c r="EOA816" s="47"/>
      <c r="EOB816" s="47"/>
      <c r="EOC816" s="47"/>
      <c r="EOD816" s="47"/>
      <c r="EOE816" s="47"/>
      <c r="EOF816" s="47"/>
      <c r="EOG816" s="47"/>
      <c r="EOH816" s="47"/>
      <c r="EOI816" s="47"/>
      <c r="EOJ816" s="47"/>
      <c r="EOK816" s="47"/>
      <c r="EOL816" s="47"/>
      <c r="EOM816" s="47"/>
      <c r="EON816" s="47"/>
      <c r="EOO816" s="47"/>
      <c r="EOP816" s="47"/>
      <c r="EOQ816" s="47"/>
      <c r="EOR816" s="47"/>
      <c r="EOS816" s="47"/>
      <c r="EOT816" s="47"/>
      <c r="EOU816" s="47"/>
      <c r="EOV816" s="47"/>
      <c r="EOW816" s="47"/>
      <c r="EOX816" s="47"/>
      <c r="EOY816" s="47"/>
      <c r="EOZ816" s="47"/>
      <c r="EPA816" s="47"/>
      <c r="EPB816" s="47"/>
      <c r="EPC816" s="47"/>
      <c r="EPD816" s="47"/>
      <c r="EPE816" s="47"/>
      <c r="EPF816" s="47"/>
      <c r="EPG816" s="47"/>
      <c r="EPH816" s="47"/>
      <c r="EPI816" s="47"/>
      <c r="EPJ816" s="47"/>
      <c r="EPK816" s="47"/>
      <c r="EPL816" s="47"/>
      <c r="EPM816" s="47"/>
      <c r="EPN816" s="47"/>
      <c r="EPO816" s="47"/>
      <c r="EPP816" s="47"/>
      <c r="EPQ816" s="47"/>
      <c r="EPR816" s="47"/>
      <c r="EPS816" s="47"/>
      <c r="EPT816" s="47"/>
      <c r="EPU816" s="47"/>
      <c r="EPV816" s="47"/>
      <c r="EPW816" s="47"/>
      <c r="EPX816" s="47"/>
      <c r="EPY816" s="47"/>
      <c r="EPZ816" s="47"/>
      <c r="EQA816" s="47"/>
      <c r="EQB816" s="47"/>
      <c r="EQC816" s="47"/>
      <c r="EQD816" s="47"/>
      <c r="EQE816" s="47"/>
      <c r="EQF816" s="47"/>
      <c r="EQG816" s="47"/>
      <c r="EQH816" s="47"/>
      <c r="EQI816" s="47"/>
      <c r="EQJ816" s="47"/>
      <c r="EQK816" s="47"/>
      <c r="EQL816" s="47"/>
      <c r="EQM816" s="47"/>
      <c r="EQN816" s="47"/>
      <c r="EQO816" s="47"/>
      <c r="EQP816" s="47"/>
      <c r="EQQ816" s="47"/>
      <c r="EQR816" s="47"/>
      <c r="EQS816" s="47"/>
      <c r="EQT816" s="47"/>
      <c r="EQU816" s="47"/>
      <c r="EQV816" s="47"/>
      <c r="EQW816" s="47"/>
      <c r="EQX816" s="47"/>
      <c r="EQY816" s="47"/>
      <c r="EQZ816" s="47"/>
      <c r="ERA816" s="47"/>
      <c r="ERB816" s="47"/>
      <c r="ERC816" s="47"/>
      <c r="ERD816" s="47"/>
      <c r="ERE816" s="47"/>
      <c r="ERF816" s="47"/>
      <c r="ERG816" s="47"/>
      <c r="ERH816" s="47"/>
      <c r="ERI816" s="47"/>
      <c r="ERJ816" s="47"/>
      <c r="ERK816" s="47"/>
      <c r="ERL816" s="47"/>
      <c r="ERM816" s="47"/>
      <c r="ERN816" s="47"/>
      <c r="ERO816" s="47"/>
      <c r="ERP816" s="47"/>
      <c r="ERQ816" s="47"/>
      <c r="ERR816" s="47"/>
      <c r="ERS816" s="47"/>
      <c r="ERT816" s="47"/>
      <c r="ERU816" s="47"/>
      <c r="ERV816" s="47"/>
      <c r="ERW816" s="47"/>
      <c r="ERX816" s="47"/>
      <c r="ERY816" s="47"/>
      <c r="ERZ816" s="47"/>
      <c r="ESA816" s="47"/>
      <c r="ESB816" s="47"/>
      <c r="ESC816" s="47"/>
      <c r="ESD816" s="47"/>
      <c r="ESE816" s="47"/>
      <c r="ESF816" s="47"/>
      <c r="ESG816" s="47"/>
      <c r="ESH816" s="47"/>
      <c r="ESI816" s="47"/>
      <c r="ESJ816" s="47"/>
      <c r="ESK816" s="47"/>
      <c r="ESL816" s="47"/>
      <c r="ESM816" s="47"/>
      <c r="ESN816" s="47"/>
      <c r="ESO816" s="47"/>
      <c r="ESP816" s="47"/>
      <c r="ESQ816" s="47"/>
      <c r="ESR816" s="47"/>
      <c r="ESS816" s="47"/>
      <c r="EST816" s="47"/>
      <c r="ESU816" s="47"/>
      <c r="ESV816" s="47"/>
      <c r="ESW816" s="47"/>
      <c r="ESX816" s="47"/>
      <c r="ESY816" s="47"/>
      <c r="ESZ816" s="47"/>
      <c r="ETA816" s="47"/>
      <c r="ETB816" s="47"/>
      <c r="ETC816" s="47"/>
      <c r="ETD816" s="47"/>
      <c r="ETE816" s="47"/>
      <c r="ETF816" s="47"/>
      <c r="ETG816" s="47"/>
      <c r="ETH816" s="47"/>
      <c r="ETI816" s="47"/>
      <c r="ETJ816" s="47"/>
      <c r="ETK816" s="47"/>
      <c r="ETL816" s="47"/>
      <c r="ETM816" s="47"/>
      <c r="ETN816" s="47"/>
      <c r="ETO816" s="47"/>
      <c r="ETP816" s="47"/>
      <c r="ETQ816" s="47"/>
      <c r="ETR816" s="47"/>
      <c r="ETS816" s="47"/>
      <c r="ETT816" s="47"/>
      <c r="ETU816" s="47"/>
      <c r="ETV816" s="47"/>
      <c r="ETW816" s="47"/>
      <c r="ETX816" s="47"/>
      <c r="ETY816" s="47"/>
      <c r="ETZ816" s="47"/>
      <c r="EUA816" s="47"/>
      <c r="EUB816" s="47"/>
      <c r="EUC816" s="47"/>
      <c r="EUD816" s="47"/>
      <c r="EUE816" s="47"/>
      <c r="EUF816" s="47"/>
      <c r="EUG816" s="47"/>
      <c r="EUH816" s="47"/>
      <c r="EUI816" s="47"/>
      <c r="EUJ816" s="47"/>
      <c r="EUK816" s="47"/>
      <c r="EUL816" s="47"/>
      <c r="EUM816" s="47"/>
      <c r="EUN816" s="47"/>
      <c r="EUO816" s="47"/>
      <c r="EUP816" s="47"/>
      <c r="EUQ816" s="47"/>
      <c r="EUR816" s="47"/>
      <c r="EUS816" s="47"/>
      <c r="EUT816" s="47"/>
      <c r="EUU816" s="47"/>
      <c r="EUV816" s="47"/>
      <c r="EUW816" s="47"/>
      <c r="EUX816" s="47"/>
      <c r="EUY816" s="47"/>
      <c r="EUZ816" s="47"/>
      <c r="EVA816" s="47"/>
      <c r="EVB816" s="47"/>
      <c r="EVC816" s="47"/>
      <c r="EVD816" s="47"/>
      <c r="EVE816" s="47"/>
      <c r="EVF816" s="47"/>
      <c r="EVG816" s="47"/>
      <c r="EVH816" s="47"/>
      <c r="EVI816" s="47"/>
      <c r="EVJ816" s="47"/>
      <c r="EVK816" s="47"/>
      <c r="EVL816" s="47"/>
      <c r="EVM816" s="47"/>
      <c r="EVN816" s="47"/>
      <c r="EVO816" s="47"/>
      <c r="EVP816" s="47"/>
      <c r="EVQ816" s="47"/>
      <c r="EVR816" s="47"/>
      <c r="EVS816" s="47"/>
      <c r="EVT816" s="47"/>
      <c r="EVU816" s="47"/>
      <c r="EVV816" s="47"/>
      <c r="EVW816" s="47"/>
      <c r="EVX816" s="47"/>
      <c r="EVY816" s="47"/>
      <c r="EVZ816" s="47"/>
      <c r="EWA816" s="47"/>
      <c r="EWB816" s="47"/>
      <c r="EWC816" s="47"/>
      <c r="EWD816" s="47"/>
      <c r="EWE816" s="47"/>
      <c r="EWF816" s="47"/>
      <c r="EWG816" s="47"/>
      <c r="EWH816" s="47"/>
      <c r="EWI816" s="47"/>
      <c r="EWJ816" s="47"/>
      <c r="EWK816" s="47"/>
      <c r="EWL816" s="47"/>
      <c r="EWM816" s="47"/>
      <c r="EWN816" s="47"/>
      <c r="EWO816" s="47"/>
      <c r="EWP816" s="47"/>
      <c r="EWQ816" s="47"/>
      <c r="EWR816" s="47"/>
      <c r="EWS816" s="47"/>
      <c r="EWT816" s="47"/>
      <c r="EWU816" s="47"/>
      <c r="EWV816" s="47"/>
      <c r="EWW816" s="47"/>
      <c r="EWX816" s="47"/>
      <c r="EWY816" s="47"/>
      <c r="EWZ816" s="47"/>
      <c r="EXA816" s="47"/>
      <c r="EXB816" s="47"/>
      <c r="EXC816" s="47"/>
      <c r="EXD816" s="47"/>
      <c r="EXE816" s="47"/>
      <c r="EXF816" s="47"/>
      <c r="EXG816" s="47"/>
      <c r="EXH816" s="47"/>
      <c r="EXI816" s="47"/>
      <c r="EXJ816" s="47"/>
      <c r="EXK816" s="47"/>
      <c r="EXL816" s="47"/>
      <c r="EXM816" s="47"/>
      <c r="EXN816" s="47"/>
      <c r="EXO816" s="47"/>
      <c r="EXP816" s="47"/>
      <c r="EXQ816" s="47"/>
      <c r="EXR816" s="47"/>
      <c r="EXS816" s="47"/>
      <c r="EXT816" s="47"/>
      <c r="EXU816" s="47"/>
      <c r="EXV816" s="47"/>
      <c r="EXW816" s="47"/>
      <c r="EXX816" s="47"/>
      <c r="EXY816" s="47"/>
      <c r="EXZ816" s="47"/>
      <c r="EYA816" s="47"/>
      <c r="EYB816" s="47"/>
      <c r="EYC816" s="47"/>
      <c r="EYD816" s="47"/>
      <c r="EYE816" s="47"/>
      <c r="EYF816" s="47"/>
      <c r="EYG816" s="47"/>
      <c r="EYH816" s="47"/>
      <c r="EYI816" s="47"/>
      <c r="EYJ816" s="47"/>
      <c r="EYK816" s="47"/>
      <c r="EYL816" s="47"/>
      <c r="EYM816" s="47"/>
      <c r="EYN816" s="47"/>
      <c r="EYO816" s="47"/>
      <c r="EYP816" s="47"/>
      <c r="EYQ816" s="47"/>
      <c r="EYR816" s="47"/>
      <c r="EYS816" s="47"/>
      <c r="EYT816" s="47"/>
      <c r="EYU816" s="47"/>
      <c r="EYV816" s="47"/>
      <c r="EYW816" s="47"/>
      <c r="EYX816" s="47"/>
      <c r="EYY816" s="47"/>
      <c r="EYZ816" s="47"/>
      <c r="EZA816" s="47"/>
      <c r="EZB816" s="47"/>
      <c r="EZC816" s="47"/>
      <c r="EZD816" s="47"/>
      <c r="EZE816" s="47"/>
      <c r="EZF816" s="47"/>
      <c r="EZG816" s="47"/>
      <c r="EZH816" s="47"/>
      <c r="EZI816" s="47"/>
      <c r="EZJ816" s="47"/>
      <c r="EZK816" s="47"/>
      <c r="EZL816" s="47"/>
      <c r="EZM816" s="47"/>
      <c r="EZN816" s="47"/>
      <c r="EZO816" s="47"/>
      <c r="EZP816" s="47"/>
      <c r="EZQ816" s="47"/>
      <c r="EZR816" s="47"/>
      <c r="EZS816" s="47"/>
      <c r="EZT816" s="47"/>
      <c r="EZU816" s="47"/>
      <c r="EZV816" s="47"/>
      <c r="EZW816" s="47"/>
      <c r="EZX816" s="47"/>
      <c r="EZY816" s="47"/>
      <c r="EZZ816" s="47"/>
      <c r="FAA816" s="47"/>
      <c r="FAB816" s="47"/>
      <c r="FAC816" s="47"/>
      <c r="FAD816" s="47"/>
      <c r="FAE816" s="47"/>
      <c r="FAF816" s="47"/>
      <c r="FAG816" s="47"/>
      <c r="FAH816" s="47"/>
      <c r="FAI816" s="47"/>
      <c r="FAJ816" s="47"/>
      <c r="FAK816" s="47"/>
      <c r="FAL816" s="47"/>
      <c r="FAM816" s="47"/>
      <c r="FAN816" s="47"/>
      <c r="FAO816" s="47"/>
      <c r="FAP816" s="47"/>
      <c r="FAQ816" s="47"/>
      <c r="FAR816" s="47"/>
      <c r="FAS816" s="47"/>
      <c r="FAT816" s="47"/>
      <c r="FAU816" s="47"/>
      <c r="FAV816" s="47"/>
      <c r="FAW816" s="47"/>
      <c r="FAX816" s="47"/>
      <c r="FAY816" s="47"/>
      <c r="FAZ816" s="47"/>
      <c r="FBA816" s="47"/>
      <c r="FBB816" s="47"/>
      <c r="FBC816" s="47"/>
      <c r="FBD816" s="47"/>
      <c r="FBE816" s="47"/>
      <c r="FBF816" s="47"/>
      <c r="FBG816" s="47"/>
      <c r="FBH816" s="47"/>
      <c r="FBI816" s="47"/>
      <c r="FBJ816" s="47"/>
      <c r="FBK816" s="47"/>
      <c r="FBL816" s="47"/>
      <c r="FBM816" s="47"/>
      <c r="FBN816" s="47"/>
      <c r="FBO816" s="47"/>
      <c r="FBP816" s="47"/>
      <c r="FBQ816" s="47"/>
      <c r="FBR816" s="47"/>
      <c r="FBS816" s="47"/>
      <c r="FBT816" s="47"/>
      <c r="FBU816" s="47"/>
      <c r="FBV816" s="47"/>
      <c r="FBW816" s="47"/>
      <c r="FBX816" s="47"/>
      <c r="FBY816" s="47"/>
      <c r="FBZ816" s="47"/>
      <c r="FCA816" s="47"/>
      <c r="FCB816" s="47"/>
      <c r="FCC816" s="47"/>
      <c r="FCD816" s="47"/>
      <c r="FCE816" s="47"/>
      <c r="FCF816" s="47"/>
      <c r="FCG816" s="47"/>
      <c r="FCH816" s="47"/>
      <c r="FCI816" s="47"/>
      <c r="FCJ816" s="47"/>
      <c r="FCK816" s="47"/>
      <c r="FCL816" s="47"/>
      <c r="FCM816" s="47"/>
      <c r="FCN816" s="47"/>
      <c r="FCO816" s="47"/>
      <c r="FCP816" s="47"/>
      <c r="FCQ816" s="47"/>
      <c r="FCR816" s="47"/>
      <c r="FCS816" s="47"/>
      <c r="FCT816" s="47"/>
      <c r="FCU816" s="47"/>
      <c r="FCV816" s="47"/>
      <c r="FCW816" s="47"/>
      <c r="FCX816" s="47"/>
      <c r="FCY816" s="47"/>
      <c r="FCZ816" s="47"/>
      <c r="FDA816" s="47"/>
      <c r="FDB816" s="47"/>
      <c r="FDC816" s="47"/>
      <c r="FDD816" s="47"/>
      <c r="FDE816" s="47"/>
      <c r="FDF816" s="47"/>
      <c r="FDG816" s="47"/>
      <c r="FDH816" s="47"/>
      <c r="FDI816" s="47"/>
      <c r="FDJ816" s="47"/>
      <c r="FDK816" s="47"/>
      <c r="FDL816" s="47"/>
      <c r="FDM816" s="47"/>
      <c r="FDN816" s="47"/>
      <c r="FDO816" s="47"/>
      <c r="FDP816" s="47"/>
      <c r="FDQ816" s="47"/>
      <c r="FDR816" s="47"/>
      <c r="FDS816" s="47"/>
      <c r="FDT816" s="47"/>
      <c r="FDU816" s="47"/>
      <c r="FDV816" s="47"/>
      <c r="FDW816" s="47"/>
      <c r="FDX816" s="47"/>
      <c r="FDY816" s="47"/>
      <c r="FDZ816" s="47"/>
      <c r="FEA816" s="47"/>
      <c r="FEB816" s="47"/>
      <c r="FEC816" s="47"/>
      <c r="FED816" s="47"/>
      <c r="FEE816" s="47"/>
      <c r="FEF816" s="47"/>
      <c r="FEG816" s="47"/>
      <c r="FEH816" s="47"/>
      <c r="FEI816" s="47"/>
      <c r="FEJ816" s="47"/>
      <c r="FEK816" s="47"/>
      <c r="FEL816" s="47"/>
      <c r="FEM816" s="47"/>
      <c r="FEN816" s="47"/>
      <c r="FEO816" s="47"/>
      <c r="FEP816" s="47"/>
      <c r="FEQ816" s="47"/>
      <c r="FER816" s="47"/>
      <c r="FES816" s="47"/>
      <c r="FET816" s="47"/>
      <c r="FEU816" s="47"/>
      <c r="FEV816" s="47"/>
      <c r="FEW816" s="47"/>
      <c r="FEX816" s="47"/>
      <c r="FEY816" s="47"/>
      <c r="FEZ816" s="47"/>
      <c r="FFA816" s="47"/>
      <c r="FFB816" s="47"/>
      <c r="FFC816" s="47"/>
      <c r="FFD816" s="47"/>
      <c r="FFE816" s="47"/>
      <c r="FFF816" s="47"/>
      <c r="FFG816" s="47"/>
      <c r="FFH816" s="47"/>
      <c r="FFI816" s="47"/>
      <c r="FFJ816" s="47"/>
      <c r="FFK816" s="47"/>
      <c r="FFL816" s="47"/>
      <c r="FFM816" s="47"/>
      <c r="FFN816" s="47"/>
      <c r="FFO816" s="47"/>
      <c r="FFP816" s="47"/>
      <c r="FFQ816" s="47"/>
      <c r="FFR816" s="47"/>
      <c r="FFS816" s="47"/>
      <c r="FFT816" s="47"/>
      <c r="FFU816" s="47"/>
      <c r="FFV816" s="47"/>
      <c r="FFW816" s="47"/>
      <c r="FFX816" s="47"/>
      <c r="FFY816" s="47"/>
      <c r="FFZ816" s="47"/>
      <c r="FGA816" s="47"/>
      <c r="FGB816" s="47"/>
      <c r="FGC816" s="47"/>
      <c r="FGD816" s="47"/>
      <c r="FGE816" s="47"/>
      <c r="FGF816" s="47"/>
      <c r="FGG816" s="47"/>
      <c r="FGH816" s="47"/>
      <c r="FGI816" s="47"/>
      <c r="FGJ816" s="47"/>
      <c r="FGK816" s="47"/>
      <c r="FGL816" s="47"/>
      <c r="FGM816" s="47"/>
      <c r="FGN816" s="47"/>
      <c r="FGO816" s="47"/>
      <c r="FGP816" s="47"/>
      <c r="FGQ816" s="47"/>
      <c r="FGR816" s="47"/>
      <c r="FGS816" s="47"/>
      <c r="FGT816" s="47"/>
      <c r="FGU816" s="47"/>
      <c r="FGV816" s="47"/>
      <c r="FGW816" s="47"/>
      <c r="FGX816" s="47"/>
      <c r="FGY816" s="47"/>
      <c r="FGZ816" s="47"/>
      <c r="FHA816" s="47"/>
      <c r="FHB816" s="47"/>
      <c r="FHC816" s="47"/>
      <c r="FHD816" s="47"/>
      <c r="FHE816" s="47"/>
      <c r="FHF816" s="47"/>
      <c r="FHG816" s="47"/>
      <c r="FHH816" s="47"/>
      <c r="FHI816" s="47"/>
      <c r="FHJ816" s="47"/>
      <c r="FHK816" s="47"/>
      <c r="FHL816" s="47"/>
      <c r="FHM816" s="47"/>
      <c r="FHN816" s="47"/>
      <c r="FHO816" s="47"/>
      <c r="FHP816" s="47"/>
      <c r="FHQ816" s="47"/>
      <c r="FHR816" s="47"/>
      <c r="FHS816" s="47"/>
      <c r="FHT816" s="47"/>
      <c r="FHU816" s="47"/>
      <c r="FHV816" s="47"/>
      <c r="FHW816" s="47"/>
      <c r="FHX816" s="47"/>
      <c r="FHY816" s="47"/>
      <c r="FHZ816" s="47"/>
      <c r="FIA816" s="47"/>
      <c r="FIB816" s="47"/>
      <c r="FIC816" s="47"/>
      <c r="FID816" s="47"/>
      <c r="FIE816" s="47"/>
      <c r="FIF816" s="47"/>
      <c r="FIG816" s="47"/>
      <c r="FIH816" s="47"/>
      <c r="FII816" s="47"/>
      <c r="FIJ816" s="47"/>
      <c r="FIK816" s="47"/>
      <c r="FIL816" s="47"/>
      <c r="FIM816" s="47"/>
      <c r="FIN816" s="47"/>
      <c r="FIO816" s="47"/>
      <c r="FIP816" s="47"/>
      <c r="FIQ816" s="47"/>
      <c r="FIR816" s="47"/>
      <c r="FIS816" s="47"/>
      <c r="FIT816" s="47"/>
      <c r="FIU816" s="47"/>
      <c r="FIV816" s="47"/>
      <c r="FIW816" s="47"/>
      <c r="FIX816" s="47"/>
      <c r="FIY816" s="47"/>
      <c r="FIZ816" s="47"/>
      <c r="FJA816" s="47"/>
      <c r="FJB816" s="47"/>
      <c r="FJC816" s="47"/>
      <c r="FJD816" s="47"/>
      <c r="FJE816" s="47"/>
      <c r="FJF816" s="47"/>
      <c r="FJG816" s="47"/>
      <c r="FJH816" s="47"/>
      <c r="FJI816" s="47"/>
      <c r="FJJ816" s="47"/>
      <c r="FJK816" s="47"/>
      <c r="FJL816" s="47"/>
      <c r="FJM816" s="47"/>
      <c r="FJN816" s="47"/>
      <c r="FJO816" s="47"/>
      <c r="FJP816" s="47"/>
      <c r="FJQ816" s="47"/>
      <c r="FJR816" s="47"/>
      <c r="FJS816" s="47"/>
      <c r="FJT816" s="47"/>
      <c r="FJU816" s="47"/>
      <c r="FJV816" s="47"/>
      <c r="FJW816" s="47"/>
      <c r="FJX816" s="47"/>
      <c r="FJY816" s="47"/>
      <c r="FJZ816" s="47"/>
      <c r="FKA816" s="47"/>
      <c r="FKB816" s="47"/>
      <c r="FKC816" s="47"/>
      <c r="FKD816" s="47"/>
      <c r="FKE816" s="47"/>
      <c r="FKF816" s="47"/>
      <c r="FKG816" s="47"/>
      <c r="FKH816" s="47"/>
      <c r="FKI816" s="47"/>
      <c r="FKJ816" s="47"/>
      <c r="FKK816" s="47"/>
      <c r="FKL816" s="47"/>
      <c r="FKM816" s="47"/>
      <c r="FKN816" s="47"/>
      <c r="FKO816" s="47"/>
      <c r="FKP816" s="47"/>
      <c r="FKQ816" s="47"/>
      <c r="FKR816" s="47"/>
      <c r="FKS816" s="47"/>
      <c r="FKT816" s="47"/>
      <c r="FKU816" s="47"/>
      <c r="FKV816" s="47"/>
      <c r="FKW816" s="47"/>
      <c r="FKX816" s="47"/>
      <c r="FKY816" s="47"/>
      <c r="FKZ816" s="47"/>
      <c r="FLA816" s="47"/>
      <c r="FLB816" s="47"/>
      <c r="FLC816" s="47"/>
      <c r="FLD816" s="47"/>
      <c r="FLE816" s="47"/>
      <c r="FLF816" s="47"/>
      <c r="FLG816" s="47"/>
      <c r="FLH816" s="47"/>
      <c r="FLI816" s="47"/>
      <c r="FLJ816" s="47"/>
      <c r="FLK816" s="47"/>
      <c r="FLL816" s="47"/>
      <c r="FLM816" s="47"/>
      <c r="FLN816" s="47"/>
      <c r="FLO816" s="47"/>
      <c r="FLP816" s="47"/>
      <c r="FLQ816" s="47"/>
      <c r="FLR816" s="47"/>
      <c r="FLS816" s="47"/>
      <c r="FLT816" s="47"/>
      <c r="FLU816" s="47"/>
      <c r="FLV816" s="47"/>
      <c r="FLW816" s="47"/>
      <c r="FLX816" s="47"/>
      <c r="FLY816" s="47"/>
      <c r="FLZ816" s="47"/>
      <c r="FMA816" s="47"/>
      <c r="FMB816" s="47"/>
      <c r="FMC816" s="47"/>
      <c r="FMD816" s="47"/>
      <c r="FME816" s="47"/>
      <c r="FMF816" s="47"/>
      <c r="FMG816" s="47"/>
      <c r="FMH816" s="47"/>
      <c r="FMI816" s="47"/>
      <c r="FMJ816" s="47"/>
      <c r="FMK816" s="47"/>
      <c r="FML816" s="47"/>
      <c r="FMM816" s="47"/>
      <c r="FMN816" s="47"/>
      <c r="FMO816" s="47"/>
      <c r="FMP816" s="47"/>
      <c r="FMQ816" s="47"/>
      <c r="FMR816" s="47"/>
      <c r="FMS816" s="47"/>
      <c r="FMT816" s="47"/>
      <c r="FMU816" s="47"/>
      <c r="FMV816" s="47"/>
      <c r="FMW816" s="47"/>
      <c r="FMX816" s="47"/>
      <c r="FMY816" s="47"/>
      <c r="FMZ816" s="47"/>
      <c r="FNA816" s="47"/>
      <c r="FNB816" s="47"/>
      <c r="FNC816" s="47"/>
      <c r="FND816" s="47"/>
      <c r="FNE816" s="47"/>
      <c r="FNF816" s="47"/>
      <c r="FNG816" s="47"/>
      <c r="FNH816" s="47"/>
      <c r="FNI816" s="47"/>
      <c r="FNJ816" s="47"/>
      <c r="FNK816" s="47"/>
      <c r="FNL816" s="47"/>
      <c r="FNM816" s="47"/>
      <c r="FNN816" s="47"/>
      <c r="FNO816" s="47"/>
      <c r="FNP816" s="47"/>
      <c r="FNQ816" s="47"/>
      <c r="FNR816" s="47"/>
      <c r="FNS816" s="47"/>
      <c r="FNT816" s="47"/>
      <c r="FNU816" s="47"/>
      <c r="FNV816" s="47"/>
      <c r="FNW816" s="47"/>
      <c r="FNX816" s="47"/>
      <c r="FNY816" s="47"/>
      <c r="FNZ816" s="47"/>
      <c r="FOA816" s="47"/>
      <c r="FOB816" s="47"/>
      <c r="FOC816" s="47"/>
      <c r="FOD816" s="47"/>
      <c r="FOE816" s="47"/>
      <c r="FOF816" s="47"/>
      <c r="FOG816" s="47"/>
      <c r="FOH816" s="47"/>
      <c r="FOI816" s="47"/>
      <c r="FOJ816" s="47"/>
      <c r="FOK816" s="47"/>
      <c r="FOL816" s="47"/>
      <c r="FOM816" s="47"/>
      <c r="FON816" s="47"/>
      <c r="FOO816" s="47"/>
      <c r="FOP816" s="47"/>
      <c r="FOQ816" s="47"/>
      <c r="FOR816" s="47"/>
      <c r="FOS816" s="47"/>
      <c r="FOT816" s="47"/>
      <c r="FOU816" s="47"/>
      <c r="FOV816" s="47"/>
      <c r="FOW816" s="47"/>
      <c r="FOX816" s="47"/>
      <c r="FOY816" s="47"/>
      <c r="FOZ816" s="47"/>
      <c r="FPA816" s="47"/>
      <c r="FPB816" s="47"/>
      <c r="FPC816" s="47"/>
      <c r="FPD816" s="47"/>
      <c r="FPE816" s="47"/>
      <c r="FPF816" s="47"/>
      <c r="FPG816" s="47"/>
      <c r="FPH816" s="47"/>
      <c r="FPI816" s="47"/>
      <c r="FPJ816" s="47"/>
      <c r="FPK816" s="47"/>
      <c r="FPL816" s="47"/>
      <c r="FPM816" s="47"/>
      <c r="FPN816" s="47"/>
      <c r="FPO816" s="47"/>
      <c r="FPP816" s="47"/>
      <c r="FPQ816" s="47"/>
      <c r="FPR816" s="47"/>
      <c r="FPS816" s="47"/>
      <c r="FPT816" s="47"/>
      <c r="FPU816" s="47"/>
      <c r="FPV816" s="47"/>
      <c r="FPW816" s="47"/>
      <c r="FPX816" s="47"/>
      <c r="FPY816" s="47"/>
      <c r="FPZ816" s="47"/>
      <c r="FQA816" s="47"/>
      <c r="FQB816" s="47"/>
      <c r="FQC816" s="47"/>
      <c r="FQD816" s="47"/>
      <c r="FQE816" s="47"/>
      <c r="FQF816" s="47"/>
      <c r="FQG816" s="47"/>
      <c r="FQH816" s="47"/>
      <c r="FQI816" s="47"/>
      <c r="FQJ816" s="47"/>
      <c r="FQK816" s="47"/>
      <c r="FQL816" s="47"/>
      <c r="FQM816" s="47"/>
      <c r="FQN816" s="47"/>
      <c r="FQO816" s="47"/>
      <c r="FQP816" s="47"/>
      <c r="FQQ816" s="47"/>
      <c r="FQR816" s="47"/>
      <c r="FQS816" s="47"/>
      <c r="FQT816" s="47"/>
      <c r="FQU816" s="47"/>
      <c r="FQV816" s="47"/>
      <c r="FQW816" s="47"/>
      <c r="FQX816" s="47"/>
      <c r="FQY816" s="47"/>
      <c r="FQZ816" s="47"/>
      <c r="FRA816" s="47"/>
      <c r="FRB816" s="47"/>
      <c r="FRC816" s="47"/>
      <c r="FRD816" s="47"/>
      <c r="FRE816" s="47"/>
      <c r="FRF816" s="47"/>
      <c r="FRG816" s="47"/>
      <c r="FRH816" s="47"/>
      <c r="FRI816" s="47"/>
      <c r="FRJ816" s="47"/>
      <c r="FRK816" s="47"/>
      <c r="FRL816" s="47"/>
      <c r="FRM816" s="47"/>
      <c r="FRN816" s="47"/>
      <c r="FRO816" s="47"/>
      <c r="FRP816" s="47"/>
      <c r="FRQ816" s="47"/>
      <c r="FRR816" s="47"/>
      <c r="FRS816" s="47"/>
      <c r="FRT816" s="47"/>
      <c r="FRU816" s="47"/>
      <c r="FRV816" s="47"/>
      <c r="FRW816" s="47"/>
      <c r="FRX816" s="47"/>
      <c r="FRY816" s="47"/>
      <c r="FRZ816" s="47"/>
      <c r="FSA816" s="47"/>
      <c r="FSB816" s="47"/>
      <c r="FSC816" s="47"/>
      <c r="FSD816" s="47"/>
      <c r="FSE816" s="47"/>
      <c r="FSF816" s="47"/>
      <c r="FSG816" s="47"/>
      <c r="FSH816" s="47"/>
      <c r="FSI816" s="47"/>
      <c r="FSJ816" s="47"/>
      <c r="FSK816" s="47"/>
      <c r="FSL816" s="47"/>
      <c r="FSM816" s="47"/>
      <c r="FSN816" s="47"/>
      <c r="FSO816" s="47"/>
      <c r="FSP816" s="47"/>
      <c r="FSQ816" s="47"/>
      <c r="FSR816" s="47"/>
      <c r="FSS816" s="47"/>
      <c r="FST816" s="47"/>
      <c r="FSU816" s="47"/>
      <c r="FSV816" s="47"/>
      <c r="FSW816" s="47"/>
      <c r="FSX816" s="47"/>
      <c r="FSY816" s="47"/>
      <c r="FSZ816" s="47"/>
      <c r="FTA816" s="47"/>
      <c r="FTB816" s="47"/>
      <c r="FTC816" s="47"/>
      <c r="FTD816" s="47"/>
      <c r="FTE816" s="47"/>
      <c r="FTF816" s="47"/>
      <c r="FTG816" s="47"/>
      <c r="FTH816" s="47"/>
      <c r="FTI816" s="47"/>
      <c r="FTJ816" s="47"/>
      <c r="FTK816" s="47"/>
      <c r="FTL816" s="47"/>
      <c r="FTM816" s="47"/>
      <c r="FTN816" s="47"/>
      <c r="FTO816" s="47"/>
      <c r="FTP816" s="47"/>
      <c r="FTQ816" s="47"/>
      <c r="FTR816" s="47"/>
      <c r="FTS816" s="47"/>
      <c r="FTT816" s="47"/>
      <c r="FTU816" s="47"/>
      <c r="FTV816" s="47"/>
      <c r="FTW816" s="47"/>
      <c r="FTX816" s="47"/>
      <c r="FTY816" s="47"/>
      <c r="FTZ816" s="47"/>
      <c r="FUA816" s="47"/>
      <c r="FUB816" s="47"/>
      <c r="FUC816" s="47"/>
      <c r="FUD816" s="47"/>
      <c r="FUE816" s="47"/>
      <c r="FUF816" s="47"/>
      <c r="FUG816" s="47"/>
      <c r="FUH816" s="47"/>
      <c r="FUI816" s="47"/>
      <c r="FUJ816" s="47"/>
      <c r="FUK816" s="47"/>
      <c r="FUL816" s="47"/>
      <c r="FUM816" s="47"/>
      <c r="FUN816" s="47"/>
      <c r="FUO816" s="47"/>
      <c r="FUP816" s="47"/>
      <c r="FUQ816" s="47"/>
      <c r="FUR816" s="47"/>
      <c r="FUS816" s="47"/>
      <c r="FUT816" s="47"/>
      <c r="FUU816" s="47"/>
      <c r="FUV816" s="47"/>
      <c r="FUW816" s="47"/>
      <c r="FUX816" s="47"/>
      <c r="FUY816" s="47"/>
      <c r="FUZ816" s="47"/>
      <c r="FVA816" s="47"/>
      <c r="FVB816" s="47"/>
      <c r="FVC816" s="47"/>
      <c r="FVD816" s="47"/>
      <c r="FVE816" s="47"/>
      <c r="FVF816" s="47"/>
      <c r="FVG816" s="47"/>
      <c r="FVH816" s="47"/>
      <c r="FVI816" s="47"/>
      <c r="FVJ816" s="47"/>
      <c r="FVK816" s="47"/>
      <c r="FVL816" s="47"/>
      <c r="FVM816" s="47"/>
      <c r="FVN816" s="47"/>
      <c r="FVO816" s="47"/>
      <c r="FVP816" s="47"/>
      <c r="FVQ816" s="47"/>
      <c r="FVR816" s="47"/>
      <c r="FVS816" s="47"/>
      <c r="FVT816" s="47"/>
      <c r="FVU816" s="47"/>
      <c r="FVV816" s="47"/>
      <c r="FVW816" s="47"/>
      <c r="FVX816" s="47"/>
      <c r="FVY816" s="47"/>
      <c r="FVZ816" s="47"/>
      <c r="FWA816" s="47"/>
      <c r="FWB816" s="47"/>
      <c r="FWC816" s="47"/>
      <c r="FWD816" s="47"/>
      <c r="FWE816" s="47"/>
      <c r="FWF816" s="47"/>
      <c r="FWG816" s="47"/>
      <c r="FWH816" s="47"/>
      <c r="FWI816" s="47"/>
      <c r="FWJ816" s="47"/>
      <c r="FWK816" s="47"/>
      <c r="FWL816" s="47"/>
      <c r="FWM816" s="47"/>
      <c r="FWN816" s="47"/>
      <c r="FWO816" s="47"/>
      <c r="FWP816" s="47"/>
      <c r="FWQ816" s="47"/>
      <c r="FWR816" s="47"/>
      <c r="FWS816" s="47"/>
      <c r="FWT816" s="47"/>
      <c r="FWU816" s="47"/>
      <c r="FWV816" s="47"/>
      <c r="FWW816" s="47"/>
      <c r="FWX816" s="47"/>
      <c r="FWY816" s="47"/>
      <c r="FWZ816" s="47"/>
      <c r="FXA816" s="47"/>
      <c r="FXB816" s="47"/>
      <c r="FXC816" s="47"/>
      <c r="FXD816" s="47"/>
      <c r="FXE816" s="47"/>
      <c r="FXF816" s="47"/>
      <c r="FXG816" s="47"/>
      <c r="FXH816" s="47"/>
      <c r="FXI816" s="47"/>
      <c r="FXJ816" s="47"/>
      <c r="FXK816" s="47"/>
      <c r="FXL816" s="47"/>
      <c r="FXM816" s="47"/>
      <c r="FXN816" s="47"/>
      <c r="FXO816" s="47"/>
      <c r="FXP816" s="47"/>
      <c r="FXQ816" s="47"/>
      <c r="FXR816" s="47"/>
      <c r="FXS816" s="47"/>
      <c r="FXT816" s="47"/>
      <c r="FXU816" s="47"/>
      <c r="FXV816" s="47"/>
      <c r="FXW816" s="47"/>
      <c r="FXX816" s="47"/>
      <c r="FXY816" s="47"/>
      <c r="FXZ816" s="47"/>
      <c r="FYA816" s="47"/>
      <c r="FYB816" s="47"/>
      <c r="FYC816" s="47"/>
      <c r="FYD816" s="47"/>
      <c r="FYE816" s="47"/>
      <c r="FYF816" s="47"/>
      <c r="FYG816" s="47"/>
      <c r="FYH816" s="47"/>
      <c r="FYI816" s="47"/>
      <c r="FYJ816" s="47"/>
      <c r="FYK816" s="47"/>
      <c r="FYL816" s="47"/>
      <c r="FYM816" s="47"/>
      <c r="FYN816" s="47"/>
      <c r="FYO816" s="47"/>
      <c r="FYP816" s="47"/>
      <c r="FYQ816" s="47"/>
      <c r="FYR816" s="47"/>
      <c r="FYS816" s="47"/>
      <c r="FYT816" s="47"/>
      <c r="FYU816" s="47"/>
      <c r="FYV816" s="47"/>
      <c r="FYW816" s="47"/>
      <c r="FYX816" s="47"/>
      <c r="FYY816" s="47"/>
      <c r="FYZ816" s="47"/>
      <c r="FZA816" s="47"/>
      <c r="FZB816" s="47"/>
      <c r="FZC816" s="47"/>
      <c r="FZD816" s="47"/>
      <c r="FZE816" s="47"/>
      <c r="FZF816" s="47"/>
      <c r="FZG816" s="47"/>
      <c r="FZH816" s="47"/>
      <c r="FZI816" s="47"/>
      <c r="FZJ816" s="47"/>
      <c r="FZK816" s="47"/>
      <c r="FZL816" s="47"/>
      <c r="FZM816" s="47"/>
      <c r="FZN816" s="47"/>
      <c r="FZO816" s="47"/>
      <c r="FZP816" s="47"/>
      <c r="FZQ816" s="47"/>
      <c r="FZR816" s="47"/>
      <c r="FZS816" s="47"/>
      <c r="FZT816" s="47"/>
      <c r="FZU816" s="47"/>
      <c r="FZV816" s="47"/>
      <c r="FZW816" s="47"/>
      <c r="FZX816" s="47"/>
      <c r="FZY816" s="47"/>
      <c r="FZZ816" s="47"/>
      <c r="GAA816" s="47"/>
      <c r="GAB816" s="47"/>
      <c r="GAC816" s="47"/>
      <c r="GAD816" s="47"/>
      <c r="GAE816" s="47"/>
      <c r="GAF816" s="47"/>
      <c r="GAG816" s="47"/>
      <c r="GAH816" s="47"/>
      <c r="GAI816" s="47"/>
      <c r="GAJ816" s="47"/>
      <c r="GAK816" s="47"/>
      <c r="GAL816" s="47"/>
      <c r="GAM816" s="47"/>
      <c r="GAN816" s="47"/>
      <c r="GAO816" s="47"/>
      <c r="GAP816" s="47"/>
      <c r="GAQ816" s="47"/>
      <c r="GAR816" s="47"/>
      <c r="GAS816" s="47"/>
      <c r="GAT816" s="47"/>
      <c r="GAU816" s="47"/>
      <c r="GAV816" s="47"/>
      <c r="GAW816" s="47"/>
      <c r="GAX816" s="47"/>
      <c r="GAY816" s="47"/>
      <c r="GAZ816" s="47"/>
      <c r="GBA816" s="47"/>
      <c r="GBB816" s="47"/>
      <c r="GBC816" s="47"/>
      <c r="GBD816" s="47"/>
      <c r="GBE816" s="47"/>
      <c r="GBF816" s="47"/>
      <c r="GBG816" s="47"/>
      <c r="GBH816" s="47"/>
      <c r="GBI816" s="47"/>
      <c r="GBJ816" s="47"/>
      <c r="GBK816" s="47"/>
      <c r="GBL816" s="47"/>
      <c r="GBM816" s="47"/>
      <c r="GBN816" s="47"/>
      <c r="GBO816" s="47"/>
      <c r="GBP816" s="47"/>
      <c r="GBQ816" s="47"/>
      <c r="GBR816" s="47"/>
      <c r="GBS816" s="47"/>
      <c r="GBT816" s="47"/>
      <c r="GBU816" s="47"/>
      <c r="GBV816" s="47"/>
      <c r="GBW816" s="47"/>
      <c r="GBX816" s="47"/>
      <c r="GBY816" s="47"/>
      <c r="GBZ816" s="47"/>
      <c r="GCA816" s="47"/>
      <c r="GCB816" s="47"/>
      <c r="GCC816" s="47"/>
      <c r="GCD816" s="47"/>
      <c r="GCE816" s="47"/>
      <c r="GCF816" s="47"/>
      <c r="GCG816" s="47"/>
      <c r="GCH816" s="47"/>
      <c r="GCI816" s="47"/>
      <c r="GCJ816" s="47"/>
      <c r="GCK816" s="47"/>
      <c r="GCL816" s="47"/>
      <c r="GCM816" s="47"/>
      <c r="GCN816" s="47"/>
      <c r="GCO816" s="47"/>
      <c r="GCP816" s="47"/>
      <c r="GCQ816" s="47"/>
      <c r="GCR816" s="47"/>
      <c r="GCS816" s="47"/>
      <c r="GCT816" s="47"/>
      <c r="GCU816" s="47"/>
      <c r="GCV816" s="47"/>
      <c r="GCW816" s="47"/>
      <c r="GCX816" s="47"/>
      <c r="GCY816" s="47"/>
      <c r="GCZ816" s="47"/>
      <c r="GDA816" s="47"/>
      <c r="GDB816" s="47"/>
      <c r="GDC816" s="47"/>
      <c r="GDD816" s="47"/>
      <c r="GDE816" s="47"/>
      <c r="GDF816" s="47"/>
      <c r="GDG816" s="47"/>
      <c r="GDH816" s="47"/>
      <c r="GDI816" s="47"/>
      <c r="GDJ816" s="47"/>
      <c r="GDK816" s="47"/>
      <c r="GDL816" s="47"/>
      <c r="GDM816" s="47"/>
      <c r="GDN816" s="47"/>
      <c r="GDO816" s="47"/>
      <c r="GDP816" s="47"/>
      <c r="GDQ816" s="47"/>
      <c r="GDR816" s="47"/>
      <c r="GDS816" s="47"/>
      <c r="GDT816" s="47"/>
      <c r="GDU816" s="47"/>
      <c r="GDV816" s="47"/>
      <c r="GDW816" s="47"/>
      <c r="GDX816" s="47"/>
      <c r="GDY816" s="47"/>
      <c r="GDZ816" s="47"/>
      <c r="GEA816" s="47"/>
      <c r="GEB816" s="47"/>
      <c r="GEC816" s="47"/>
      <c r="GED816" s="47"/>
      <c r="GEE816" s="47"/>
      <c r="GEF816" s="47"/>
      <c r="GEG816" s="47"/>
      <c r="GEH816" s="47"/>
      <c r="GEI816" s="47"/>
      <c r="GEJ816" s="47"/>
      <c r="GEK816" s="47"/>
      <c r="GEL816" s="47"/>
      <c r="GEM816" s="47"/>
      <c r="GEN816" s="47"/>
      <c r="GEO816" s="47"/>
      <c r="GEP816" s="47"/>
      <c r="GEQ816" s="47"/>
      <c r="GER816" s="47"/>
      <c r="GES816" s="47"/>
      <c r="GET816" s="47"/>
      <c r="GEU816" s="47"/>
      <c r="GEV816" s="47"/>
      <c r="GEW816" s="47"/>
      <c r="GEX816" s="47"/>
      <c r="GEY816" s="47"/>
      <c r="GEZ816" s="47"/>
      <c r="GFA816" s="47"/>
      <c r="GFB816" s="47"/>
      <c r="GFC816" s="47"/>
      <c r="GFD816" s="47"/>
      <c r="GFE816" s="47"/>
      <c r="GFF816" s="47"/>
      <c r="GFG816" s="47"/>
      <c r="GFH816" s="47"/>
      <c r="GFI816" s="47"/>
      <c r="GFJ816" s="47"/>
      <c r="GFK816" s="47"/>
      <c r="GFL816" s="47"/>
      <c r="GFM816" s="47"/>
      <c r="GFN816" s="47"/>
      <c r="GFO816" s="47"/>
      <c r="GFP816" s="47"/>
      <c r="GFQ816" s="47"/>
      <c r="GFR816" s="47"/>
      <c r="GFS816" s="47"/>
      <c r="GFT816" s="47"/>
      <c r="GFU816" s="47"/>
      <c r="GFV816" s="47"/>
      <c r="GFW816" s="47"/>
      <c r="GFX816" s="47"/>
      <c r="GFY816" s="47"/>
      <c r="GFZ816" s="47"/>
      <c r="GGA816" s="47"/>
      <c r="GGB816" s="47"/>
      <c r="GGC816" s="47"/>
      <c r="GGD816" s="47"/>
      <c r="GGE816" s="47"/>
      <c r="GGF816" s="47"/>
      <c r="GGG816" s="47"/>
      <c r="GGH816" s="47"/>
      <c r="GGI816" s="47"/>
      <c r="GGJ816" s="47"/>
      <c r="GGK816" s="47"/>
      <c r="GGL816" s="47"/>
      <c r="GGM816" s="47"/>
      <c r="GGN816" s="47"/>
      <c r="GGO816" s="47"/>
      <c r="GGP816" s="47"/>
      <c r="GGQ816" s="47"/>
      <c r="GGR816" s="47"/>
      <c r="GGS816" s="47"/>
      <c r="GGT816" s="47"/>
      <c r="GGU816" s="47"/>
      <c r="GGV816" s="47"/>
      <c r="GGW816" s="47"/>
      <c r="GGX816" s="47"/>
      <c r="GGY816" s="47"/>
      <c r="GGZ816" s="47"/>
      <c r="GHA816" s="47"/>
      <c r="GHB816" s="47"/>
      <c r="GHC816" s="47"/>
      <c r="GHD816" s="47"/>
      <c r="GHE816" s="47"/>
      <c r="GHF816" s="47"/>
      <c r="GHG816" s="47"/>
      <c r="GHH816" s="47"/>
      <c r="GHI816" s="47"/>
      <c r="GHJ816" s="47"/>
      <c r="GHK816" s="47"/>
      <c r="GHL816" s="47"/>
      <c r="GHM816" s="47"/>
      <c r="GHN816" s="47"/>
      <c r="GHO816" s="47"/>
      <c r="GHP816" s="47"/>
      <c r="GHQ816" s="47"/>
      <c r="GHR816" s="47"/>
      <c r="GHS816" s="47"/>
      <c r="GHT816" s="47"/>
      <c r="GHU816" s="47"/>
      <c r="GHV816" s="47"/>
      <c r="GHW816" s="47"/>
      <c r="GHX816" s="47"/>
      <c r="GHY816" s="47"/>
      <c r="GHZ816" s="47"/>
      <c r="GIA816" s="47"/>
      <c r="GIB816" s="47"/>
      <c r="GIC816" s="47"/>
      <c r="GID816" s="47"/>
      <c r="GIE816" s="47"/>
      <c r="GIF816" s="47"/>
      <c r="GIG816" s="47"/>
      <c r="GIH816" s="47"/>
      <c r="GII816" s="47"/>
      <c r="GIJ816" s="47"/>
      <c r="GIK816" s="47"/>
      <c r="GIL816" s="47"/>
      <c r="GIM816" s="47"/>
      <c r="GIN816" s="47"/>
      <c r="GIO816" s="47"/>
      <c r="GIP816" s="47"/>
      <c r="GIQ816" s="47"/>
      <c r="GIR816" s="47"/>
      <c r="GIS816" s="47"/>
      <c r="GIT816" s="47"/>
      <c r="GIU816" s="47"/>
      <c r="GIV816" s="47"/>
      <c r="GIW816" s="47"/>
      <c r="GIX816" s="47"/>
      <c r="GIY816" s="47"/>
      <c r="GIZ816" s="47"/>
      <c r="GJA816" s="47"/>
      <c r="GJB816" s="47"/>
      <c r="GJC816" s="47"/>
      <c r="GJD816" s="47"/>
      <c r="GJE816" s="47"/>
      <c r="GJF816" s="47"/>
      <c r="GJG816" s="47"/>
      <c r="GJH816" s="47"/>
      <c r="GJI816" s="47"/>
      <c r="GJJ816" s="47"/>
      <c r="GJK816" s="47"/>
      <c r="GJL816" s="47"/>
      <c r="GJM816" s="47"/>
      <c r="GJN816" s="47"/>
      <c r="GJO816" s="47"/>
      <c r="GJP816" s="47"/>
      <c r="GJQ816" s="47"/>
      <c r="GJR816" s="47"/>
      <c r="GJS816" s="47"/>
      <c r="GJT816" s="47"/>
      <c r="GJU816" s="47"/>
      <c r="GJV816" s="47"/>
      <c r="GJW816" s="47"/>
      <c r="GJX816" s="47"/>
      <c r="GJY816" s="47"/>
      <c r="GJZ816" s="47"/>
      <c r="GKA816" s="47"/>
      <c r="GKB816" s="47"/>
      <c r="GKC816" s="47"/>
      <c r="GKD816" s="47"/>
      <c r="GKE816" s="47"/>
      <c r="GKF816" s="47"/>
      <c r="GKG816" s="47"/>
      <c r="GKH816" s="47"/>
      <c r="GKI816" s="47"/>
      <c r="GKJ816" s="47"/>
      <c r="GKK816" s="47"/>
      <c r="GKL816" s="47"/>
      <c r="GKM816" s="47"/>
      <c r="GKN816" s="47"/>
      <c r="GKO816" s="47"/>
      <c r="GKP816" s="47"/>
      <c r="GKQ816" s="47"/>
      <c r="GKR816" s="47"/>
      <c r="GKS816" s="47"/>
      <c r="GKT816" s="47"/>
      <c r="GKU816" s="47"/>
      <c r="GKV816" s="47"/>
      <c r="GKW816" s="47"/>
      <c r="GKX816" s="47"/>
      <c r="GKY816" s="47"/>
      <c r="GKZ816" s="47"/>
      <c r="GLA816" s="47"/>
      <c r="GLB816" s="47"/>
      <c r="GLC816" s="47"/>
      <c r="GLD816" s="47"/>
      <c r="GLE816" s="47"/>
      <c r="GLF816" s="47"/>
      <c r="GLG816" s="47"/>
      <c r="GLH816" s="47"/>
      <c r="GLI816" s="47"/>
      <c r="GLJ816" s="47"/>
      <c r="GLK816" s="47"/>
      <c r="GLL816" s="47"/>
      <c r="GLM816" s="47"/>
      <c r="GLN816" s="47"/>
      <c r="GLO816" s="47"/>
      <c r="GLP816" s="47"/>
      <c r="GLQ816" s="47"/>
      <c r="GLR816" s="47"/>
      <c r="GLS816" s="47"/>
      <c r="GLT816" s="47"/>
      <c r="GLU816" s="47"/>
      <c r="GLV816" s="47"/>
      <c r="GLW816" s="47"/>
      <c r="GLX816" s="47"/>
      <c r="GLY816" s="47"/>
      <c r="GLZ816" s="47"/>
      <c r="GMA816" s="47"/>
      <c r="GMB816" s="47"/>
      <c r="GMC816" s="47"/>
      <c r="GMD816" s="47"/>
      <c r="GME816" s="47"/>
      <c r="GMF816" s="47"/>
      <c r="GMG816" s="47"/>
      <c r="GMH816" s="47"/>
      <c r="GMI816" s="47"/>
      <c r="GMJ816" s="47"/>
      <c r="GMK816" s="47"/>
      <c r="GML816" s="47"/>
      <c r="GMM816" s="47"/>
      <c r="GMN816" s="47"/>
      <c r="GMO816" s="47"/>
      <c r="GMP816" s="47"/>
      <c r="GMQ816" s="47"/>
      <c r="GMR816" s="47"/>
      <c r="GMS816" s="47"/>
      <c r="GMT816" s="47"/>
      <c r="GMU816" s="47"/>
      <c r="GMV816" s="47"/>
      <c r="GMW816" s="47"/>
      <c r="GMX816" s="47"/>
      <c r="GMY816" s="47"/>
      <c r="GMZ816" s="47"/>
      <c r="GNA816" s="47"/>
      <c r="GNB816" s="47"/>
      <c r="GNC816" s="47"/>
      <c r="GND816" s="47"/>
      <c r="GNE816" s="47"/>
      <c r="GNF816" s="47"/>
      <c r="GNG816" s="47"/>
      <c r="GNH816" s="47"/>
      <c r="GNI816" s="47"/>
      <c r="GNJ816" s="47"/>
      <c r="GNK816" s="47"/>
      <c r="GNL816" s="47"/>
      <c r="GNM816" s="47"/>
      <c r="GNN816" s="47"/>
      <c r="GNO816" s="47"/>
      <c r="GNP816" s="47"/>
      <c r="GNQ816" s="47"/>
      <c r="GNR816" s="47"/>
      <c r="GNS816" s="47"/>
      <c r="GNT816" s="47"/>
      <c r="GNU816" s="47"/>
      <c r="GNV816" s="47"/>
      <c r="GNW816" s="47"/>
      <c r="GNX816" s="47"/>
      <c r="GNY816" s="47"/>
      <c r="GNZ816" s="47"/>
      <c r="GOA816" s="47"/>
      <c r="GOB816" s="47"/>
      <c r="GOC816" s="47"/>
      <c r="GOD816" s="47"/>
      <c r="GOE816" s="47"/>
      <c r="GOF816" s="47"/>
      <c r="GOG816" s="47"/>
      <c r="GOH816" s="47"/>
      <c r="GOI816" s="47"/>
      <c r="GOJ816" s="47"/>
      <c r="GOK816" s="47"/>
      <c r="GOL816" s="47"/>
      <c r="GOM816" s="47"/>
      <c r="GON816" s="47"/>
      <c r="GOO816" s="47"/>
      <c r="GOP816" s="47"/>
      <c r="GOQ816" s="47"/>
      <c r="GOR816" s="47"/>
      <c r="GOS816" s="47"/>
      <c r="GOT816" s="47"/>
      <c r="GOU816" s="47"/>
      <c r="GOV816" s="47"/>
      <c r="GOW816" s="47"/>
      <c r="GOX816" s="47"/>
      <c r="GOY816" s="47"/>
      <c r="GOZ816" s="47"/>
      <c r="GPA816" s="47"/>
      <c r="GPB816" s="47"/>
      <c r="GPC816" s="47"/>
      <c r="GPD816" s="47"/>
      <c r="GPE816" s="47"/>
      <c r="GPF816" s="47"/>
      <c r="GPG816" s="47"/>
      <c r="GPH816" s="47"/>
      <c r="GPI816" s="47"/>
      <c r="GPJ816" s="47"/>
      <c r="GPK816" s="47"/>
      <c r="GPL816" s="47"/>
      <c r="GPM816" s="47"/>
      <c r="GPN816" s="47"/>
      <c r="GPO816" s="47"/>
      <c r="GPP816" s="47"/>
      <c r="GPQ816" s="47"/>
      <c r="GPR816" s="47"/>
      <c r="GPS816" s="47"/>
      <c r="GPT816" s="47"/>
      <c r="GPU816" s="47"/>
      <c r="GPV816" s="47"/>
      <c r="GPW816" s="47"/>
      <c r="GPX816" s="47"/>
      <c r="GPY816" s="47"/>
      <c r="GPZ816" s="47"/>
      <c r="GQA816" s="47"/>
      <c r="GQB816" s="47"/>
      <c r="GQC816" s="47"/>
      <c r="GQD816" s="47"/>
      <c r="GQE816" s="47"/>
      <c r="GQF816" s="47"/>
      <c r="GQG816" s="47"/>
      <c r="GQH816" s="47"/>
      <c r="GQI816" s="47"/>
      <c r="GQJ816" s="47"/>
      <c r="GQK816" s="47"/>
      <c r="GQL816" s="47"/>
      <c r="GQM816" s="47"/>
      <c r="GQN816" s="47"/>
      <c r="GQO816" s="47"/>
      <c r="GQP816" s="47"/>
      <c r="GQQ816" s="47"/>
      <c r="GQR816" s="47"/>
      <c r="GQS816" s="47"/>
      <c r="GQT816" s="47"/>
      <c r="GQU816" s="47"/>
      <c r="GQV816" s="47"/>
      <c r="GQW816" s="47"/>
      <c r="GQX816" s="47"/>
      <c r="GQY816" s="47"/>
      <c r="GQZ816" s="47"/>
      <c r="GRA816" s="47"/>
      <c r="GRB816" s="47"/>
      <c r="GRC816" s="47"/>
      <c r="GRD816" s="47"/>
      <c r="GRE816" s="47"/>
      <c r="GRF816" s="47"/>
      <c r="GRG816" s="47"/>
      <c r="GRH816" s="47"/>
      <c r="GRI816" s="47"/>
      <c r="GRJ816" s="47"/>
      <c r="GRK816" s="47"/>
      <c r="GRL816" s="47"/>
      <c r="GRM816" s="47"/>
      <c r="GRN816" s="47"/>
      <c r="GRO816" s="47"/>
      <c r="GRP816" s="47"/>
      <c r="GRQ816" s="47"/>
      <c r="GRR816" s="47"/>
      <c r="GRS816" s="47"/>
      <c r="GRT816" s="47"/>
      <c r="GRU816" s="47"/>
      <c r="GRV816" s="47"/>
      <c r="GRW816" s="47"/>
      <c r="GRX816" s="47"/>
      <c r="GRY816" s="47"/>
      <c r="GRZ816" s="47"/>
      <c r="GSA816" s="47"/>
      <c r="GSB816" s="47"/>
      <c r="GSC816" s="47"/>
      <c r="GSD816" s="47"/>
      <c r="GSE816" s="47"/>
      <c r="GSF816" s="47"/>
      <c r="GSG816" s="47"/>
      <c r="GSH816" s="47"/>
      <c r="GSI816" s="47"/>
      <c r="GSJ816" s="47"/>
      <c r="GSK816" s="47"/>
      <c r="GSL816" s="47"/>
      <c r="GSM816" s="47"/>
      <c r="GSN816" s="47"/>
      <c r="GSO816" s="47"/>
      <c r="GSP816" s="47"/>
      <c r="GSQ816" s="47"/>
      <c r="GSR816" s="47"/>
      <c r="GSS816" s="47"/>
      <c r="GST816" s="47"/>
      <c r="GSU816" s="47"/>
      <c r="GSV816" s="47"/>
      <c r="GSW816" s="47"/>
      <c r="GSX816" s="47"/>
      <c r="GSY816" s="47"/>
      <c r="GSZ816" s="47"/>
      <c r="GTA816" s="47"/>
      <c r="GTB816" s="47"/>
      <c r="GTC816" s="47"/>
      <c r="GTD816" s="47"/>
      <c r="GTE816" s="47"/>
      <c r="GTF816" s="47"/>
      <c r="GTG816" s="47"/>
      <c r="GTH816" s="47"/>
      <c r="GTI816" s="47"/>
      <c r="GTJ816" s="47"/>
      <c r="GTK816" s="47"/>
      <c r="GTL816" s="47"/>
      <c r="GTM816" s="47"/>
      <c r="GTN816" s="47"/>
      <c r="GTO816" s="47"/>
      <c r="GTP816" s="47"/>
      <c r="GTQ816" s="47"/>
      <c r="GTR816" s="47"/>
      <c r="GTS816" s="47"/>
      <c r="GTT816" s="47"/>
      <c r="GTU816" s="47"/>
      <c r="GTV816" s="47"/>
      <c r="GTW816" s="47"/>
      <c r="GTX816" s="47"/>
      <c r="GTY816" s="47"/>
      <c r="GTZ816" s="47"/>
      <c r="GUA816" s="47"/>
      <c r="GUB816" s="47"/>
      <c r="GUC816" s="47"/>
      <c r="GUD816" s="47"/>
      <c r="GUE816" s="47"/>
      <c r="GUF816" s="47"/>
      <c r="GUG816" s="47"/>
      <c r="GUH816" s="47"/>
      <c r="GUI816" s="47"/>
      <c r="GUJ816" s="47"/>
      <c r="GUK816" s="47"/>
      <c r="GUL816" s="47"/>
      <c r="GUM816" s="47"/>
      <c r="GUN816" s="47"/>
      <c r="GUO816" s="47"/>
      <c r="GUP816" s="47"/>
      <c r="GUQ816" s="47"/>
      <c r="GUR816" s="47"/>
      <c r="GUS816" s="47"/>
      <c r="GUT816" s="47"/>
      <c r="GUU816" s="47"/>
      <c r="GUV816" s="47"/>
      <c r="GUW816" s="47"/>
      <c r="GUX816" s="47"/>
      <c r="GUY816" s="47"/>
      <c r="GUZ816" s="47"/>
      <c r="GVA816" s="47"/>
      <c r="GVB816" s="47"/>
      <c r="GVC816" s="47"/>
      <c r="GVD816" s="47"/>
      <c r="GVE816" s="47"/>
      <c r="GVF816" s="47"/>
      <c r="GVG816" s="47"/>
      <c r="GVH816" s="47"/>
      <c r="GVI816" s="47"/>
      <c r="GVJ816" s="47"/>
      <c r="GVK816" s="47"/>
      <c r="GVL816" s="47"/>
      <c r="GVM816" s="47"/>
      <c r="GVN816" s="47"/>
      <c r="GVO816" s="47"/>
      <c r="GVP816" s="47"/>
      <c r="GVQ816" s="47"/>
      <c r="GVR816" s="47"/>
      <c r="GVS816" s="47"/>
      <c r="GVT816" s="47"/>
      <c r="GVU816" s="47"/>
      <c r="GVV816" s="47"/>
      <c r="GVW816" s="47"/>
      <c r="GVX816" s="47"/>
      <c r="GVY816" s="47"/>
      <c r="GVZ816" s="47"/>
      <c r="GWA816" s="47"/>
      <c r="GWB816" s="47"/>
      <c r="GWC816" s="47"/>
      <c r="GWD816" s="47"/>
      <c r="GWE816" s="47"/>
      <c r="GWF816" s="47"/>
      <c r="GWG816" s="47"/>
      <c r="GWH816" s="47"/>
      <c r="GWI816" s="47"/>
      <c r="GWJ816" s="47"/>
      <c r="GWK816" s="47"/>
      <c r="GWL816" s="47"/>
      <c r="GWM816" s="47"/>
      <c r="GWN816" s="47"/>
      <c r="GWO816" s="47"/>
      <c r="GWP816" s="47"/>
      <c r="GWQ816" s="47"/>
      <c r="GWR816" s="47"/>
      <c r="GWS816" s="47"/>
      <c r="GWT816" s="47"/>
      <c r="GWU816" s="47"/>
      <c r="GWV816" s="47"/>
      <c r="GWW816" s="47"/>
      <c r="GWX816" s="47"/>
      <c r="GWY816" s="47"/>
      <c r="GWZ816" s="47"/>
      <c r="GXA816" s="47"/>
      <c r="GXB816" s="47"/>
      <c r="GXC816" s="47"/>
      <c r="GXD816" s="47"/>
      <c r="GXE816" s="47"/>
      <c r="GXF816" s="47"/>
      <c r="GXG816" s="47"/>
      <c r="GXH816" s="47"/>
      <c r="GXI816" s="47"/>
      <c r="GXJ816" s="47"/>
      <c r="GXK816" s="47"/>
      <c r="GXL816" s="47"/>
      <c r="GXM816" s="47"/>
      <c r="GXN816" s="47"/>
      <c r="GXO816" s="47"/>
      <c r="GXP816" s="47"/>
      <c r="GXQ816" s="47"/>
      <c r="GXR816" s="47"/>
      <c r="GXS816" s="47"/>
      <c r="GXT816" s="47"/>
      <c r="GXU816" s="47"/>
      <c r="GXV816" s="47"/>
      <c r="GXW816" s="47"/>
      <c r="GXX816" s="47"/>
      <c r="GXY816" s="47"/>
      <c r="GXZ816" s="47"/>
      <c r="GYA816" s="47"/>
      <c r="GYB816" s="47"/>
      <c r="GYC816" s="47"/>
      <c r="GYD816" s="47"/>
      <c r="GYE816" s="47"/>
      <c r="GYF816" s="47"/>
      <c r="GYG816" s="47"/>
      <c r="GYH816" s="47"/>
      <c r="GYI816" s="47"/>
      <c r="GYJ816" s="47"/>
      <c r="GYK816" s="47"/>
      <c r="GYL816" s="47"/>
      <c r="GYM816" s="47"/>
      <c r="GYN816" s="47"/>
      <c r="GYO816" s="47"/>
      <c r="GYP816" s="47"/>
      <c r="GYQ816" s="47"/>
      <c r="GYR816" s="47"/>
      <c r="GYS816" s="47"/>
      <c r="GYT816" s="47"/>
      <c r="GYU816" s="47"/>
      <c r="GYV816" s="47"/>
      <c r="GYW816" s="47"/>
      <c r="GYX816" s="47"/>
      <c r="GYY816" s="47"/>
      <c r="GYZ816" s="47"/>
      <c r="GZA816" s="47"/>
      <c r="GZB816" s="47"/>
      <c r="GZC816" s="47"/>
      <c r="GZD816" s="47"/>
      <c r="GZE816" s="47"/>
      <c r="GZF816" s="47"/>
      <c r="GZG816" s="47"/>
      <c r="GZH816" s="47"/>
      <c r="GZI816" s="47"/>
      <c r="GZJ816" s="47"/>
      <c r="GZK816" s="47"/>
      <c r="GZL816" s="47"/>
      <c r="GZM816" s="47"/>
      <c r="GZN816" s="47"/>
      <c r="GZO816" s="47"/>
      <c r="GZP816" s="47"/>
      <c r="GZQ816" s="47"/>
      <c r="GZR816" s="47"/>
      <c r="GZS816" s="47"/>
      <c r="GZT816" s="47"/>
      <c r="GZU816" s="47"/>
      <c r="GZV816" s="47"/>
      <c r="GZW816" s="47"/>
      <c r="GZX816" s="47"/>
      <c r="GZY816" s="47"/>
      <c r="GZZ816" s="47"/>
      <c r="HAA816" s="47"/>
      <c r="HAB816" s="47"/>
      <c r="HAC816" s="47"/>
      <c r="HAD816" s="47"/>
      <c r="HAE816" s="47"/>
      <c r="HAF816" s="47"/>
      <c r="HAG816" s="47"/>
      <c r="HAH816" s="47"/>
      <c r="HAI816" s="47"/>
      <c r="HAJ816" s="47"/>
      <c r="HAK816" s="47"/>
      <c r="HAL816" s="47"/>
      <c r="HAM816" s="47"/>
      <c r="HAN816" s="47"/>
      <c r="HAO816" s="47"/>
      <c r="HAP816" s="47"/>
      <c r="HAQ816" s="47"/>
      <c r="HAR816" s="47"/>
      <c r="HAS816" s="47"/>
      <c r="HAT816" s="47"/>
      <c r="HAU816" s="47"/>
      <c r="HAV816" s="47"/>
      <c r="HAW816" s="47"/>
      <c r="HAX816" s="47"/>
      <c r="HAY816" s="47"/>
      <c r="HAZ816" s="47"/>
      <c r="HBA816" s="47"/>
      <c r="HBB816" s="47"/>
      <c r="HBC816" s="47"/>
      <c r="HBD816" s="47"/>
      <c r="HBE816" s="47"/>
      <c r="HBF816" s="47"/>
      <c r="HBG816" s="47"/>
      <c r="HBH816" s="47"/>
      <c r="HBI816" s="47"/>
      <c r="HBJ816" s="47"/>
      <c r="HBK816" s="47"/>
      <c r="HBL816" s="47"/>
      <c r="HBM816" s="47"/>
      <c r="HBN816" s="47"/>
      <c r="HBO816" s="47"/>
      <c r="HBP816" s="47"/>
      <c r="HBQ816" s="47"/>
      <c r="HBR816" s="47"/>
      <c r="HBS816" s="47"/>
      <c r="HBT816" s="47"/>
      <c r="HBU816" s="47"/>
      <c r="HBV816" s="47"/>
      <c r="HBW816" s="47"/>
      <c r="HBX816" s="47"/>
      <c r="HBY816" s="47"/>
      <c r="HBZ816" s="47"/>
      <c r="HCA816" s="47"/>
      <c r="HCB816" s="47"/>
      <c r="HCC816" s="47"/>
      <c r="HCD816" s="47"/>
      <c r="HCE816" s="47"/>
      <c r="HCF816" s="47"/>
      <c r="HCG816" s="47"/>
      <c r="HCH816" s="47"/>
      <c r="HCI816" s="47"/>
      <c r="HCJ816" s="47"/>
      <c r="HCK816" s="47"/>
      <c r="HCL816" s="47"/>
      <c r="HCM816" s="47"/>
      <c r="HCN816" s="47"/>
      <c r="HCO816" s="47"/>
      <c r="HCP816" s="47"/>
      <c r="HCQ816" s="47"/>
      <c r="HCR816" s="47"/>
      <c r="HCS816" s="47"/>
      <c r="HCT816" s="47"/>
      <c r="HCU816" s="47"/>
      <c r="HCV816" s="47"/>
      <c r="HCW816" s="47"/>
      <c r="HCX816" s="47"/>
      <c r="HCY816" s="47"/>
      <c r="HCZ816" s="47"/>
      <c r="HDA816" s="47"/>
      <c r="HDB816" s="47"/>
      <c r="HDC816" s="47"/>
      <c r="HDD816" s="47"/>
      <c r="HDE816" s="47"/>
      <c r="HDF816" s="47"/>
      <c r="HDG816" s="47"/>
      <c r="HDH816" s="47"/>
      <c r="HDI816" s="47"/>
      <c r="HDJ816" s="47"/>
      <c r="HDK816" s="47"/>
      <c r="HDL816" s="47"/>
      <c r="HDM816" s="47"/>
      <c r="HDN816" s="47"/>
      <c r="HDO816" s="47"/>
      <c r="HDP816" s="47"/>
      <c r="HDQ816" s="47"/>
      <c r="HDR816" s="47"/>
      <c r="HDS816" s="47"/>
      <c r="HDT816" s="47"/>
      <c r="HDU816" s="47"/>
      <c r="HDV816" s="47"/>
      <c r="HDW816" s="47"/>
      <c r="HDX816" s="47"/>
      <c r="HDY816" s="47"/>
      <c r="HDZ816" s="47"/>
      <c r="HEA816" s="47"/>
      <c r="HEB816" s="47"/>
      <c r="HEC816" s="47"/>
      <c r="HED816" s="47"/>
      <c r="HEE816" s="47"/>
      <c r="HEF816" s="47"/>
      <c r="HEG816" s="47"/>
      <c r="HEH816" s="47"/>
      <c r="HEI816" s="47"/>
      <c r="HEJ816" s="47"/>
      <c r="HEK816" s="47"/>
      <c r="HEL816" s="47"/>
      <c r="HEM816" s="47"/>
      <c r="HEN816" s="47"/>
      <c r="HEO816" s="47"/>
      <c r="HEP816" s="47"/>
      <c r="HEQ816" s="47"/>
      <c r="HER816" s="47"/>
      <c r="HES816" s="47"/>
      <c r="HET816" s="47"/>
      <c r="HEU816" s="47"/>
      <c r="HEV816" s="47"/>
      <c r="HEW816" s="47"/>
      <c r="HEX816" s="47"/>
      <c r="HEY816" s="47"/>
      <c r="HEZ816" s="47"/>
      <c r="HFA816" s="47"/>
      <c r="HFB816" s="47"/>
      <c r="HFC816" s="47"/>
      <c r="HFD816" s="47"/>
      <c r="HFE816" s="47"/>
      <c r="HFF816" s="47"/>
      <c r="HFG816" s="47"/>
      <c r="HFH816" s="47"/>
      <c r="HFI816" s="47"/>
      <c r="HFJ816" s="47"/>
      <c r="HFK816" s="47"/>
      <c r="HFL816" s="47"/>
      <c r="HFM816" s="47"/>
      <c r="HFN816" s="47"/>
      <c r="HFO816" s="47"/>
      <c r="HFP816" s="47"/>
      <c r="HFQ816" s="47"/>
      <c r="HFR816" s="47"/>
      <c r="HFS816" s="47"/>
      <c r="HFT816" s="47"/>
      <c r="HFU816" s="47"/>
      <c r="HFV816" s="47"/>
      <c r="HFW816" s="47"/>
      <c r="HFX816" s="47"/>
      <c r="HFY816" s="47"/>
      <c r="HFZ816" s="47"/>
      <c r="HGA816" s="47"/>
      <c r="HGB816" s="47"/>
      <c r="HGC816" s="47"/>
      <c r="HGD816" s="47"/>
      <c r="HGE816" s="47"/>
      <c r="HGF816" s="47"/>
      <c r="HGG816" s="47"/>
      <c r="HGH816" s="47"/>
      <c r="HGI816" s="47"/>
      <c r="HGJ816" s="47"/>
      <c r="HGK816" s="47"/>
      <c r="HGL816" s="47"/>
      <c r="HGM816" s="47"/>
      <c r="HGN816" s="47"/>
      <c r="HGO816" s="47"/>
      <c r="HGP816" s="47"/>
      <c r="HGQ816" s="47"/>
      <c r="HGR816" s="47"/>
      <c r="HGS816" s="47"/>
      <c r="HGT816" s="47"/>
      <c r="HGU816" s="47"/>
      <c r="HGV816" s="47"/>
      <c r="HGW816" s="47"/>
      <c r="HGX816" s="47"/>
      <c r="HGY816" s="47"/>
      <c r="HGZ816" s="47"/>
      <c r="HHA816" s="47"/>
      <c r="HHB816" s="47"/>
      <c r="HHC816" s="47"/>
      <c r="HHD816" s="47"/>
      <c r="HHE816" s="47"/>
      <c r="HHF816" s="47"/>
      <c r="HHG816" s="47"/>
      <c r="HHH816" s="47"/>
      <c r="HHI816" s="47"/>
      <c r="HHJ816" s="47"/>
      <c r="HHK816" s="47"/>
      <c r="HHL816" s="47"/>
      <c r="HHM816" s="47"/>
      <c r="HHN816" s="47"/>
      <c r="HHO816" s="47"/>
      <c r="HHP816" s="47"/>
      <c r="HHQ816" s="47"/>
      <c r="HHR816" s="47"/>
      <c r="HHS816" s="47"/>
      <c r="HHT816" s="47"/>
      <c r="HHU816" s="47"/>
      <c r="HHV816" s="47"/>
      <c r="HHW816" s="47"/>
      <c r="HHX816" s="47"/>
      <c r="HHY816" s="47"/>
      <c r="HHZ816" s="47"/>
      <c r="HIA816" s="47"/>
      <c r="HIB816" s="47"/>
      <c r="HIC816" s="47"/>
      <c r="HID816" s="47"/>
      <c r="HIE816" s="47"/>
      <c r="HIF816" s="47"/>
      <c r="HIG816" s="47"/>
      <c r="HIH816" s="47"/>
      <c r="HII816" s="47"/>
      <c r="HIJ816" s="47"/>
      <c r="HIK816" s="47"/>
      <c r="HIL816" s="47"/>
      <c r="HIM816" s="47"/>
      <c r="HIN816" s="47"/>
      <c r="HIO816" s="47"/>
      <c r="HIP816" s="47"/>
      <c r="HIQ816" s="47"/>
      <c r="HIR816" s="47"/>
      <c r="HIS816" s="47"/>
      <c r="HIT816" s="47"/>
      <c r="HIU816" s="47"/>
      <c r="HIV816" s="47"/>
      <c r="HIW816" s="47"/>
      <c r="HIX816" s="47"/>
      <c r="HIY816" s="47"/>
      <c r="HIZ816" s="47"/>
      <c r="HJA816" s="47"/>
      <c r="HJB816" s="47"/>
      <c r="HJC816" s="47"/>
      <c r="HJD816" s="47"/>
      <c r="HJE816" s="47"/>
      <c r="HJF816" s="47"/>
      <c r="HJG816" s="47"/>
      <c r="HJH816" s="47"/>
      <c r="HJI816" s="47"/>
      <c r="HJJ816" s="47"/>
      <c r="HJK816" s="47"/>
      <c r="HJL816" s="47"/>
      <c r="HJM816" s="47"/>
      <c r="HJN816" s="47"/>
      <c r="HJO816" s="47"/>
      <c r="HJP816" s="47"/>
      <c r="HJQ816" s="47"/>
      <c r="HJR816" s="47"/>
      <c r="HJS816" s="47"/>
      <c r="HJT816" s="47"/>
      <c r="HJU816" s="47"/>
      <c r="HJV816" s="47"/>
      <c r="HJW816" s="47"/>
      <c r="HJX816" s="47"/>
      <c r="HJY816" s="47"/>
      <c r="HJZ816" s="47"/>
      <c r="HKA816" s="47"/>
      <c r="HKB816" s="47"/>
      <c r="HKC816" s="47"/>
      <c r="HKD816" s="47"/>
      <c r="HKE816" s="47"/>
      <c r="HKF816" s="47"/>
      <c r="HKG816" s="47"/>
      <c r="HKH816" s="47"/>
      <c r="HKI816" s="47"/>
      <c r="HKJ816" s="47"/>
      <c r="HKK816" s="47"/>
      <c r="HKL816" s="47"/>
      <c r="HKM816" s="47"/>
      <c r="HKN816" s="47"/>
      <c r="HKO816" s="47"/>
      <c r="HKP816" s="47"/>
      <c r="HKQ816" s="47"/>
      <c r="HKR816" s="47"/>
      <c r="HKS816" s="47"/>
      <c r="HKT816" s="47"/>
      <c r="HKU816" s="47"/>
      <c r="HKV816" s="47"/>
      <c r="HKW816" s="47"/>
      <c r="HKX816" s="47"/>
      <c r="HKY816" s="47"/>
      <c r="HKZ816" s="47"/>
      <c r="HLA816" s="47"/>
      <c r="HLB816" s="47"/>
      <c r="HLC816" s="47"/>
      <c r="HLD816" s="47"/>
      <c r="HLE816" s="47"/>
      <c r="HLF816" s="47"/>
      <c r="HLG816" s="47"/>
      <c r="HLH816" s="47"/>
      <c r="HLI816" s="47"/>
      <c r="HLJ816" s="47"/>
      <c r="HLK816" s="47"/>
      <c r="HLL816" s="47"/>
      <c r="HLM816" s="47"/>
      <c r="HLN816" s="47"/>
      <c r="HLO816" s="47"/>
      <c r="HLP816" s="47"/>
      <c r="HLQ816" s="47"/>
      <c r="HLR816" s="47"/>
      <c r="HLS816" s="47"/>
      <c r="HLT816" s="47"/>
      <c r="HLU816" s="47"/>
      <c r="HLV816" s="47"/>
      <c r="HLW816" s="47"/>
      <c r="HLX816" s="47"/>
      <c r="HLY816" s="47"/>
      <c r="HLZ816" s="47"/>
      <c r="HMA816" s="47"/>
      <c r="HMB816" s="47"/>
      <c r="HMC816" s="47"/>
      <c r="HMD816" s="47"/>
      <c r="HME816" s="47"/>
      <c r="HMF816" s="47"/>
      <c r="HMG816" s="47"/>
      <c r="HMH816" s="47"/>
      <c r="HMI816" s="47"/>
      <c r="HMJ816" s="47"/>
      <c r="HMK816" s="47"/>
      <c r="HML816" s="47"/>
      <c r="HMM816" s="47"/>
      <c r="HMN816" s="47"/>
      <c r="HMO816" s="47"/>
      <c r="HMP816" s="47"/>
      <c r="HMQ816" s="47"/>
      <c r="HMR816" s="47"/>
      <c r="HMS816" s="47"/>
      <c r="HMT816" s="47"/>
      <c r="HMU816" s="47"/>
      <c r="HMV816" s="47"/>
      <c r="HMW816" s="47"/>
      <c r="HMX816" s="47"/>
      <c r="HMY816" s="47"/>
      <c r="HMZ816" s="47"/>
      <c r="HNA816" s="47"/>
      <c r="HNB816" s="47"/>
      <c r="HNC816" s="47"/>
      <c r="HND816" s="47"/>
      <c r="HNE816" s="47"/>
      <c r="HNF816" s="47"/>
      <c r="HNG816" s="47"/>
      <c r="HNH816" s="47"/>
      <c r="HNI816" s="47"/>
      <c r="HNJ816" s="47"/>
      <c r="HNK816" s="47"/>
      <c r="HNL816" s="47"/>
      <c r="HNM816" s="47"/>
      <c r="HNN816" s="47"/>
      <c r="HNO816" s="47"/>
      <c r="HNP816" s="47"/>
      <c r="HNQ816" s="47"/>
      <c r="HNR816" s="47"/>
      <c r="HNS816" s="47"/>
      <c r="HNT816" s="47"/>
      <c r="HNU816" s="47"/>
      <c r="HNV816" s="47"/>
      <c r="HNW816" s="47"/>
      <c r="HNX816" s="47"/>
      <c r="HNY816" s="47"/>
      <c r="HNZ816" s="47"/>
      <c r="HOA816" s="47"/>
      <c r="HOB816" s="47"/>
      <c r="HOC816" s="47"/>
      <c r="HOD816" s="47"/>
      <c r="HOE816" s="47"/>
      <c r="HOF816" s="47"/>
      <c r="HOG816" s="47"/>
      <c r="HOH816" s="47"/>
      <c r="HOI816" s="47"/>
      <c r="HOJ816" s="47"/>
      <c r="HOK816" s="47"/>
      <c r="HOL816" s="47"/>
      <c r="HOM816" s="47"/>
      <c r="HON816" s="47"/>
      <c r="HOO816" s="47"/>
      <c r="HOP816" s="47"/>
      <c r="HOQ816" s="47"/>
      <c r="HOR816" s="47"/>
      <c r="HOS816" s="47"/>
      <c r="HOT816" s="47"/>
      <c r="HOU816" s="47"/>
      <c r="HOV816" s="47"/>
      <c r="HOW816" s="47"/>
      <c r="HOX816" s="47"/>
      <c r="HOY816" s="47"/>
      <c r="HOZ816" s="47"/>
      <c r="HPA816" s="47"/>
      <c r="HPB816" s="47"/>
      <c r="HPC816" s="47"/>
      <c r="HPD816" s="47"/>
      <c r="HPE816" s="47"/>
      <c r="HPF816" s="47"/>
      <c r="HPG816" s="47"/>
      <c r="HPH816" s="47"/>
      <c r="HPI816" s="47"/>
      <c r="HPJ816" s="47"/>
      <c r="HPK816" s="47"/>
      <c r="HPL816" s="47"/>
      <c r="HPM816" s="47"/>
      <c r="HPN816" s="47"/>
      <c r="HPO816" s="47"/>
      <c r="HPP816" s="47"/>
      <c r="HPQ816" s="47"/>
      <c r="HPR816" s="47"/>
      <c r="HPS816" s="47"/>
      <c r="HPT816" s="47"/>
      <c r="HPU816" s="47"/>
      <c r="HPV816" s="47"/>
      <c r="HPW816" s="47"/>
      <c r="HPX816" s="47"/>
      <c r="HPY816" s="47"/>
      <c r="HPZ816" s="47"/>
      <c r="HQA816" s="47"/>
      <c r="HQB816" s="47"/>
      <c r="HQC816" s="47"/>
      <c r="HQD816" s="47"/>
      <c r="HQE816" s="47"/>
      <c r="HQF816" s="47"/>
      <c r="HQG816" s="47"/>
      <c r="HQH816" s="47"/>
      <c r="HQI816" s="47"/>
      <c r="HQJ816" s="47"/>
      <c r="HQK816" s="47"/>
      <c r="HQL816" s="47"/>
      <c r="HQM816" s="47"/>
      <c r="HQN816" s="47"/>
      <c r="HQO816" s="47"/>
      <c r="HQP816" s="47"/>
      <c r="HQQ816" s="47"/>
      <c r="HQR816" s="47"/>
      <c r="HQS816" s="47"/>
      <c r="HQT816" s="47"/>
      <c r="HQU816" s="47"/>
      <c r="HQV816" s="47"/>
      <c r="HQW816" s="47"/>
      <c r="HQX816" s="47"/>
      <c r="HQY816" s="47"/>
      <c r="HQZ816" s="47"/>
      <c r="HRA816" s="47"/>
      <c r="HRB816" s="47"/>
      <c r="HRC816" s="47"/>
      <c r="HRD816" s="47"/>
      <c r="HRE816" s="47"/>
      <c r="HRF816" s="47"/>
      <c r="HRG816" s="47"/>
      <c r="HRH816" s="47"/>
      <c r="HRI816" s="47"/>
      <c r="HRJ816" s="47"/>
      <c r="HRK816" s="47"/>
      <c r="HRL816" s="47"/>
      <c r="HRM816" s="47"/>
      <c r="HRN816" s="47"/>
      <c r="HRO816" s="47"/>
      <c r="HRP816" s="47"/>
      <c r="HRQ816" s="47"/>
      <c r="HRR816" s="47"/>
      <c r="HRS816" s="47"/>
      <c r="HRT816" s="47"/>
      <c r="HRU816" s="47"/>
      <c r="HRV816" s="47"/>
      <c r="HRW816" s="47"/>
      <c r="HRX816" s="47"/>
      <c r="HRY816" s="47"/>
      <c r="HRZ816" s="47"/>
      <c r="HSA816" s="47"/>
      <c r="HSB816" s="47"/>
      <c r="HSC816" s="47"/>
      <c r="HSD816" s="47"/>
      <c r="HSE816" s="47"/>
      <c r="HSF816" s="47"/>
      <c r="HSG816" s="47"/>
      <c r="HSH816" s="47"/>
      <c r="HSI816" s="47"/>
      <c r="HSJ816" s="47"/>
      <c r="HSK816" s="47"/>
      <c r="HSL816" s="47"/>
      <c r="HSM816" s="47"/>
      <c r="HSN816" s="47"/>
      <c r="HSO816" s="47"/>
      <c r="HSP816" s="47"/>
      <c r="HSQ816" s="47"/>
      <c r="HSR816" s="47"/>
      <c r="HSS816" s="47"/>
      <c r="HST816" s="47"/>
      <c r="HSU816" s="47"/>
      <c r="HSV816" s="47"/>
      <c r="HSW816" s="47"/>
      <c r="HSX816" s="47"/>
      <c r="HSY816" s="47"/>
      <c r="HSZ816" s="47"/>
      <c r="HTA816" s="47"/>
      <c r="HTB816" s="47"/>
      <c r="HTC816" s="47"/>
      <c r="HTD816" s="47"/>
      <c r="HTE816" s="47"/>
      <c r="HTF816" s="47"/>
      <c r="HTG816" s="47"/>
      <c r="HTH816" s="47"/>
      <c r="HTI816" s="47"/>
      <c r="HTJ816" s="47"/>
      <c r="HTK816" s="47"/>
      <c r="HTL816" s="47"/>
      <c r="HTM816" s="47"/>
      <c r="HTN816" s="47"/>
      <c r="HTO816" s="47"/>
      <c r="HTP816" s="47"/>
      <c r="HTQ816" s="47"/>
      <c r="HTR816" s="47"/>
      <c r="HTS816" s="47"/>
      <c r="HTT816" s="47"/>
      <c r="HTU816" s="47"/>
      <c r="HTV816" s="47"/>
      <c r="HTW816" s="47"/>
      <c r="HTX816" s="47"/>
      <c r="HTY816" s="47"/>
      <c r="HTZ816" s="47"/>
      <c r="HUA816" s="47"/>
      <c r="HUB816" s="47"/>
      <c r="HUC816" s="47"/>
      <c r="HUD816" s="47"/>
      <c r="HUE816" s="47"/>
      <c r="HUF816" s="47"/>
      <c r="HUG816" s="47"/>
      <c r="HUH816" s="47"/>
      <c r="HUI816" s="47"/>
      <c r="HUJ816" s="47"/>
      <c r="HUK816" s="47"/>
      <c r="HUL816" s="47"/>
      <c r="HUM816" s="47"/>
      <c r="HUN816" s="47"/>
      <c r="HUO816" s="47"/>
      <c r="HUP816" s="47"/>
      <c r="HUQ816" s="47"/>
      <c r="HUR816" s="47"/>
      <c r="HUS816" s="47"/>
      <c r="HUT816" s="47"/>
      <c r="HUU816" s="47"/>
      <c r="HUV816" s="47"/>
      <c r="HUW816" s="47"/>
      <c r="HUX816" s="47"/>
      <c r="HUY816" s="47"/>
      <c r="HUZ816" s="47"/>
      <c r="HVA816" s="47"/>
      <c r="HVB816" s="47"/>
      <c r="HVC816" s="47"/>
      <c r="HVD816" s="47"/>
      <c r="HVE816" s="47"/>
      <c r="HVF816" s="47"/>
      <c r="HVG816" s="47"/>
      <c r="HVH816" s="47"/>
      <c r="HVI816" s="47"/>
      <c r="HVJ816" s="47"/>
      <c r="HVK816" s="47"/>
      <c r="HVL816" s="47"/>
      <c r="HVM816" s="47"/>
      <c r="HVN816" s="47"/>
      <c r="HVO816" s="47"/>
      <c r="HVP816" s="47"/>
      <c r="HVQ816" s="47"/>
      <c r="HVR816" s="47"/>
      <c r="HVS816" s="47"/>
      <c r="HVT816" s="47"/>
      <c r="HVU816" s="47"/>
      <c r="HVV816" s="47"/>
      <c r="HVW816" s="47"/>
      <c r="HVX816" s="47"/>
      <c r="HVY816" s="47"/>
      <c r="HVZ816" s="47"/>
      <c r="HWA816" s="47"/>
      <c r="HWB816" s="47"/>
      <c r="HWC816" s="47"/>
      <c r="HWD816" s="47"/>
      <c r="HWE816" s="47"/>
      <c r="HWF816" s="47"/>
      <c r="HWG816" s="47"/>
      <c r="HWH816" s="47"/>
      <c r="HWI816" s="47"/>
      <c r="HWJ816" s="47"/>
      <c r="HWK816" s="47"/>
      <c r="HWL816" s="47"/>
      <c r="HWM816" s="47"/>
      <c r="HWN816" s="47"/>
      <c r="HWO816" s="47"/>
      <c r="HWP816" s="47"/>
      <c r="HWQ816" s="47"/>
      <c r="HWR816" s="47"/>
      <c r="HWS816" s="47"/>
      <c r="HWT816" s="47"/>
      <c r="HWU816" s="47"/>
      <c r="HWV816" s="47"/>
      <c r="HWW816" s="47"/>
      <c r="HWX816" s="47"/>
      <c r="HWY816" s="47"/>
      <c r="HWZ816" s="47"/>
      <c r="HXA816" s="47"/>
      <c r="HXB816" s="47"/>
      <c r="HXC816" s="47"/>
      <c r="HXD816" s="47"/>
      <c r="HXE816" s="47"/>
      <c r="HXF816" s="47"/>
      <c r="HXG816" s="47"/>
      <c r="HXH816" s="47"/>
      <c r="HXI816" s="47"/>
      <c r="HXJ816" s="47"/>
      <c r="HXK816" s="47"/>
      <c r="HXL816" s="47"/>
      <c r="HXM816" s="47"/>
      <c r="HXN816" s="47"/>
      <c r="HXO816" s="47"/>
      <c r="HXP816" s="47"/>
      <c r="HXQ816" s="47"/>
      <c r="HXR816" s="47"/>
      <c r="HXS816" s="47"/>
      <c r="HXT816" s="47"/>
      <c r="HXU816" s="47"/>
      <c r="HXV816" s="47"/>
      <c r="HXW816" s="47"/>
      <c r="HXX816" s="47"/>
      <c r="HXY816" s="47"/>
      <c r="HXZ816" s="47"/>
      <c r="HYA816" s="47"/>
      <c r="HYB816" s="47"/>
      <c r="HYC816" s="47"/>
      <c r="HYD816" s="47"/>
      <c r="HYE816" s="47"/>
      <c r="HYF816" s="47"/>
      <c r="HYG816" s="47"/>
      <c r="HYH816" s="47"/>
      <c r="HYI816" s="47"/>
      <c r="HYJ816" s="47"/>
      <c r="HYK816" s="47"/>
      <c r="HYL816" s="47"/>
      <c r="HYM816" s="47"/>
      <c r="HYN816" s="47"/>
      <c r="HYO816" s="47"/>
      <c r="HYP816" s="47"/>
      <c r="HYQ816" s="47"/>
      <c r="HYR816" s="47"/>
      <c r="HYS816" s="47"/>
      <c r="HYT816" s="47"/>
      <c r="HYU816" s="47"/>
      <c r="HYV816" s="47"/>
      <c r="HYW816" s="47"/>
      <c r="HYX816" s="47"/>
      <c r="HYY816" s="47"/>
      <c r="HYZ816" s="47"/>
      <c r="HZA816" s="47"/>
      <c r="HZB816" s="47"/>
      <c r="HZC816" s="47"/>
      <c r="HZD816" s="47"/>
      <c r="HZE816" s="47"/>
      <c r="HZF816" s="47"/>
      <c r="HZG816" s="47"/>
      <c r="HZH816" s="47"/>
      <c r="HZI816" s="47"/>
      <c r="HZJ816" s="47"/>
      <c r="HZK816" s="47"/>
      <c r="HZL816" s="47"/>
      <c r="HZM816" s="47"/>
      <c r="HZN816" s="47"/>
      <c r="HZO816" s="47"/>
      <c r="HZP816" s="47"/>
      <c r="HZQ816" s="47"/>
      <c r="HZR816" s="47"/>
      <c r="HZS816" s="47"/>
      <c r="HZT816" s="47"/>
      <c r="HZU816" s="47"/>
      <c r="HZV816" s="47"/>
      <c r="HZW816" s="47"/>
      <c r="HZX816" s="47"/>
      <c r="HZY816" s="47"/>
      <c r="HZZ816" s="47"/>
      <c r="IAA816" s="47"/>
      <c r="IAB816" s="47"/>
      <c r="IAC816" s="47"/>
      <c r="IAD816" s="47"/>
      <c r="IAE816" s="47"/>
      <c r="IAF816" s="47"/>
      <c r="IAG816" s="47"/>
      <c r="IAH816" s="47"/>
      <c r="IAI816" s="47"/>
      <c r="IAJ816" s="47"/>
      <c r="IAK816" s="47"/>
      <c r="IAL816" s="47"/>
      <c r="IAM816" s="47"/>
      <c r="IAN816" s="47"/>
      <c r="IAO816" s="47"/>
      <c r="IAP816" s="47"/>
      <c r="IAQ816" s="47"/>
      <c r="IAR816" s="47"/>
      <c r="IAS816" s="47"/>
      <c r="IAT816" s="47"/>
      <c r="IAU816" s="47"/>
      <c r="IAV816" s="47"/>
      <c r="IAW816" s="47"/>
      <c r="IAX816" s="47"/>
      <c r="IAY816" s="47"/>
      <c r="IAZ816" s="47"/>
      <c r="IBA816" s="47"/>
      <c r="IBB816" s="47"/>
      <c r="IBC816" s="47"/>
      <c r="IBD816" s="47"/>
      <c r="IBE816" s="47"/>
      <c r="IBF816" s="47"/>
      <c r="IBG816" s="47"/>
      <c r="IBH816" s="47"/>
      <c r="IBI816" s="47"/>
      <c r="IBJ816" s="47"/>
      <c r="IBK816" s="47"/>
      <c r="IBL816" s="47"/>
      <c r="IBM816" s="47"/>
      <c r="IBN816" s="47"/>
      <c r="IBO816" s="47"/>
      <c r="IBP816" s="47"/>
      <c r="IBQ816" s="47"/>
      <c r="IBR816" s="47"/>
      <c r="IBS816" s="47"/>
      <c r="IBT816" s="47"/>
      <c r="IBU816" s="47"/>
      <c r="IBV816" s="47"/>
      <c r="IBW816" s="47"/>
      <c r="IBX816" s="47"/>
      <c r="IBY816" s="47"/>
      <c r="IBZ816" s="47"/>
      <c r="ICA816" s="47"/>
      <c r="ICB816" s="47"/>
      <c r="ICC816" s="47"/>
      <c r="ICD816" s="47"/>
      <c r="ICE816" s="47"/>
      <c r="ICF816" s="47"/>
      <c r="ICG816" s="47"/>
      <c r="ICH816" s="47"/>
      <c r="ICI816" s="47"/>
      <c r="ICJ816" s="47"/>
      <c r="ICK816" s="47"/>
      <c r="ICL816" s="47"/>
      <c r="ICM816" s="47"/>
      <c r="ICN816" s="47"/>
      <c r="ICO816" s="47"/>
      <c r="ICP816" s="47"/>
      <c r="ICQ816" s="47"/>
      <c r="ICR816" s="47"/>
      <c r="ICS816" s="47"/>
      <c r="ICT816" s="47"/>
      <c r="ICU816" s="47"/>
      <c r="ICV816" s="47"/>
      <c r="ICW816" s="47"/>
      <c r="ICX816" s="47"/>
      <c r="ICY816" s="47"/>
      <c r="ICZ816" s="47"/>
      <c r="IDA816" s="47"/>
      <c r="IDB816" s="47"/>
      <c r="IDC816" s="47"/>
      <c r="IDD816" s="47"/>
      <c r="IDE816" s="47"/>
      <c r="IDF816" s="47"/>
      <c r="IDG816" s="47"/>
      <c r="IDH816" s="47"/>
      <c r="IDI816" s="47"/>
      <c r="IDJ816" s="47"/>
      <c r="IDK816" s="47"/>
      <c r="IDL816" s="47"/>
      <c r="IDM816" s="47"/>
      <c r="IDN816" s="47"/>
      <c r="IDO816" s="47"/>
      <c r="IDP816" s="47"/>
      <c r="IDQ816" s="47"/>
      <c r="IDR816" s="47"/>
      <c r="IDS816" s="47"/>
      <c r="IDT816" s="47"/>
      <c r="IDU816" s="47"/>
      <c r="IDV816" s="47"/>
      <c r="IDW816" s="47"/>
      <c r="IDX816" s="47"/>
      <c r="IDY816" s="47"/>
      <c r="IDZ816" s="47"/>
      <c r="IEA816" s="47"/>
      <c r="IEB816" s="47"/>
      <c r="IEC816" s="47"/>
      <c r="IED816" s="47"/>
      <c r="IEE816" s="47"/>
      <c r="IEF816" s="47"/>
      <c r="IEG816" s="47"/>
      <c r="IEH816" s="47"/>
      <c r="IEI816" s="47"/>
      <c r="IEJ816" s="47"/>
      <c r="IEK816" s="47"/>
      <c r="IEL816" s="47"/>
      <c r="IEM816" s="47"/>
      <c r="IEN816" s="47"/>
      <c r="IEO816" s="47"/>
      <c r="IEP816" s="47"/>
      <c r="IEQ816" s="47"/>
      <c r="IER816" s="47"/>
      <c r="IES816" s="47"/>
      <c r="IET816" s="47"/>
      <c r="IEU816" s="47"/>
      <c r="IEV816" s="47"/>
      <c r="IEW816" s="47"/>
      <c r="IEX816" s="47"/>
      <c r="IEY816" s="47"/>
      <c r="IEZ816" s="47"/>
      <c r="IFA816" s="47"/>
      <c r="IFB816" s="47"/>
      <c r="IFC816" s="47"/>
      <c r="IFD816" s="47"/>
      <c r="IFE816" s="47"/>
      <c r="IFF816" s="47"/>
      <c r="IFG816" s="47"/>
      <c r="IFH816" s="47"/>
      <c r="IFI816" s="47"/>
      <c r="IFJ816" s="47"/>
      <c r="IFK816" s="47"/>
      <c r="IFL816" s="47"/>
      <c r="IFM816" s="47"/>
      <c r="IFN816" s="47"/>
      <c r="IFO816" s="47"/>
      <c r="IFP816" s="47"/>
      <c r="IFQ816" s="47"/>
      <c r="IFR816" s="47"/>
      <c r="IFS816" s="47"/>
      <c r="IFT816" s="47"/>
      <c r="IFU816" s="47"/>
      <c r="IFV816" s="47"/>
      <c r="IFW816" s="47"/>
      <c r="IFX816" s="47"/>
      <c r="IFY816" s="47"/>
      <c r="IFZ816" s="47"/>
      <c r="IGA816" s="47"/>
      <c r="IGB816" s="47"/>
      <c r="IGC816" s="47"/>
      <c r="IGD816" s="47"/>
      <c r="IGE816" s="47"/>
      <c r="IGF816" s="47"/>
      <c r="IGG816" s="47"/>
      <c r="IGH816" s="47"/>
      <c r="IGI816" s="47"/>
      <c r="IGJ816" s="47"/>
      <c r="IGK816" s="47"/>
      <c r="IGL816" s="47"/>
      <c r="IGM816" s="47"/>
      <c r="IGN816" s="47"/>
      <c r="IGO816" s="47"/>
      <c r="IGP816" s="47"/>
      <c r="IGQ816" s="47"/>
      <c r="IGR816" s="47"/>
      <c r="IGS816" s="47"/>
      <c r="IGT816" s="47"/>
      <c r="IGU816" s="47"/>
      <c r="IGV816" s="47"/>
      <c r="IGW816" s="47"/>
      <c r="IGX816" s="47"/>
      <c r="IGY816" s="47"/>
      <c r="IGZ816" s="47"/>
      <c r="IHA816" s="47"/>
      <c r="IHB816" s="47"/>
      <c r="IHC816" s="47"/>
      <c r="IHD816" s="47"/>
      <c r="IHE816" s="47"/>
      <c r="IHF816" s="47"/>
      <c r="IHG816" s="47"/>
      <c r="IHH816" s="47"/>
      <c r="IHI816" s="47"/>
      <c r="IHJ816" s="47"/>
      <c r="IHK816" s="47"/>
      <c r="IHL816" s="47"/>
      <c r="IHM816" s="47"/>
      <c r="IHN816" s="47"/>
      <c r="IHO816" s="47"/>
      <c r="IHP816" s="47"/>
      <c r="IHQ816" s="47"/>
      <c r="IHR816" s="47"/>
      <c r="IHS816" s="47"/>
      <c r="IHT816" s="47"/>
      <c r="IHU816" s="47"/>
      <c r="IHV816" s="47"/>
      <c r="IHW816" s="47"/>
      <c r="IHX816" s="47"/>
      <c r="IHY816" s="47"/>
      <c r="IHZ816" s="47"/>
      <c r="IIA816" s="47"/>
      <c r="IIB816" s="47"/>
      <c r="IIC816" s="47"/>
      <c r="IID816" s="47"/>
      <c r="IIE816" s="47"/>
      <c r="IIF816" s="47"/>
      <c r="IIG816" s="47"/>
      <c r="IIH816" s="47"/>
      <c r="III816" s="47"/>
      <c r="IIJ816" s="47"/>
      <c r="IIK816" s="47"/>
      <c r="IIL816" s="47"/>
      <c r="IIM816" s="47"/>
      <c r="IIN816" s="47"/>
      <c r="IIO816" s="47"/>
      <c r="IIP816" s="47"/>
      <c r="IIQ816" s="47"/>
      <c r="IIR816" s="47"/>
      <c r="IIS816" s="47"/>
      <c r="IIT816" s="47"/>
      <c r="IIU816" s="47"/>
      <c r="IIV816" s="47"/>
      <c r="IIW816" s="47"/>
      <c r="IIX816" s="47"/>
      <c r="IIY816" s="47"/>
      <c r="IIZ816" s="47"/>
      <c r="IJA816" s="47"/>
      <c r="IJB816" s="47"/>
      <c r="IJC816" s="47"/>
      <c r="IJD816" s="47"/>
      <c r="IJE816" s="47"/>
      <c r="IJF816" s="47"/>
      <c r="IJG816" s="47"/>
      <c r="IJH816" s="47"/>
      <c r="IJI816" s="47"/>
      <c r="IJJ816" s="47"/>
      <c r="IJK816" s="47"/>
      <c r="IJL816" s="47"/>
      <c r="IJM816" s="47"/>
      <c r="IJN816" s="47"/>
      <c r="IJO816" s="47"/>
      <c r="IJP816" s="47"/>
      <c r="IJQ816" s="47"/>
      <c r="IJR816" s="47"/>
      <c r="IJS816" s="47"/>
      <c r="IJT816" s="47"/>
      <c r="IJU816" s="47"/>
      <c r="IJV816" s="47"/>
      <c r="IJW816" s="47"/>
      <c r="IJX816" s="47"/>
      <c r="IJY816" s="47"/>
      <c r="IJZ816" s="47"/>
      <c r="IKA816" s="47"/>
      <c r="IKB816" s="47"/>
      <c r="IKC816" s="47"/>
      <c r="IKD816" s="47"/>
      <c r="IKE816" s="47"/>
      <c r="IKF816" s="47"/>
      <c r="IKG816" s="47"/>
      <c r="IKH816" s="47"/>
      <c r="IKI816" s="47"/>
      <c r="IKJ816" s="47"/>
      <c r="IKK816" s="47"/>
      <c r="IKL816" s="47"/>
      <c r="IKM816" s="47"/>
      <c r="IKN816" s="47"/>
      <c r="IKO816" s="47"/>
      <c r="IKP816" s="47"/>
      <c r="IKQ816" s="47"/>
      <c r="IKR816" s="47"/>
      <c r="IKS816" s="47"/>
      <c r="IKT816" s="47"/>
      <c r="IKU816" s="47"/>
      <c r="IKV816" s="47"/>
      <c r="IKW816" s="47"/>
      <c r="IKX816" s="47"/>
      <c r="IKY816" s="47"/>
      <c r="IKZ816" s="47"/>
      <c r="ILA816" s="47"/>
      <c r="ILB816" s="47"/>
      <c r="ILC816" s="47"/>
      <c r="ILD816" s="47"/>
      <c r="ILE816" s="47"/>
      <c r="ILF816" s="47"/>
      <c r="ILG816" s="47"/>
      <c r="ILH816" s="47"/>
      <c r="ILI816" s="47"/>
      <c r="ILJ816" s="47"/>
      <c r="ILK816" s="47"/>
      <c r="ILL816" s="47"/>
      <c r="ILM816" s="47"/>
      <c r="ILN816" s="47"/>
      <c r="ILO816" s="47"/>
      <c r="ILP816" s="47"/>
      <c r="ILQ816" s="47"/>
      <c r="ILR816" s="47"/>
      <c r="ILS816" s="47"/>
      <c r="ILT816" s="47"/>
      <c r="ILU816" s="47"/>
      <c r="ILV816" s="47"/>
      <c r="ILW816" s="47"/>
      <c r="ILX816" s="47"/>
      <c r="ILY816" s="47"/>
      <c r="ILZ816" s="47"/>
      <c r="IMA816" s="47"/>
      <c r="IMB816" s="47"/>
      <c r="IMC816" s="47"/>
      <c r="IMD816" s="47"/>
      <c r="IME816" s="47"/>
      <c r="IMF816" s="47"/>
      <c r="IMG816" s="47"/>
      <c r="IMH816" s="47"/>
      <c r="IMI816" s="47"/>
      <c r="IMJ816" s="47"/>
      <c r="IMK816" s="47"/>
      <c r="IML816" s="47"/>
      <c r="IMM816" s="47"/>
      <c r="IMN816" s="47"/>
      <c r="IMO816" s="47"/>
      <c r="IMP816" s="47"/>
      <c r="IMQ816" s="47"/>
      <c r="IMR816" s="47"/>
      <c r="IMS816" s="47"/>
      <c r="IMT816" s="47"/>
      <c r="IMU816" s="47"/>
      <c r="IMV816" s="47"/>
      <c r="IMW816" s="47"/>
      <c r="IMX816" s="47"/>
      <c r="IMY816" s="47"/>
      <c r="IMZ816" s="47"/>
      <c r="INA816" s="47"/>
      <c r="INB816" s="47"/>
      <c r="INC816" s="47"/>
      <c r="IND816" s="47"/>
      <c r="INE816" s="47"/>
      <c r="INF816" s="47"/>
      <c r="ING816" s="47"/>
      <c r="INH816" s="47"/>
      <c r="INI816" s="47"/>
      <c r="INJ816" s="47"/>
      <c r="INK816" s="47"/>
      <c r="INL816" s="47"/>
      <c r="INM816" s="47"/>
      <c r="INN816" s="47"/>
      <c r="INO816" s="47"/>
      <c r="INP816" s="47"/>
      <c r="INQ816" s="47"/>
      <c r="INR816" s="47"/>
      <c r="INS816" s="47"/>
      <c r="INT816" s="47"/>
      <c r="INU816" s="47"/>
      <c r="INV816" s="47"/>
      <c r="INW816" s="47"/>
      <c r="INX816" s="47"/>
      <c r="INY816" s="47"/>
      <c r="INZ816" s="47"/>
      <c r="IOA816" s="47"/>
      <c r="IOB816" s="47"/>
      <c r="IOC816" s="47"/>
      <c r="IOD816" s="47"/>
      <c r="IOE816" s="47"/>
      <c r="IOF816" s="47"/>
      <c r="IOG816" s="47"/>
      <c r="IOH816" s="47"/>
      <c r="IOI816" s="47"/>
      <c r="IOJ816" s="47"/>
      <c r="IOK816" s="47"/>
      <c r="IOL816" s="47"/>
      <c r="IOM816" s="47"/>
      <c r="ION816" s="47"/>
      <c r="IOO816" s="47"/>
      <c r="IOP816" s="47"/>
      <c r="IOQ816" s="47"/>
      <c r="IOR816" s="47"/>
      <c r="IOS816" s="47"/>
      <c r="IOT816" s="47"/>
      <c r="IOU816" s="47"/>
      <c r="IOV816" s="47"/>
      <c r="IOW816" s="47"/>
      <c r="IOX816" s="47"/>
      <c r="IOY816" s="47"/>
      <c r="IOZ816" s="47"/>
      <c r="IPA816" s="47"/>
      <c r="IPB816" s="47"/>
      <c r="IPC816" s="47"/>
      <c r="IPD816" s="47"/>
      <c r="IPE816" s="47"/>
      <c r="IPF816" s="47"/>
      <c r="IPG816" s="47"/>
      <c r="IPH816" s="47"/>
      <c r="IPI816" s="47"/>
      <c r="IPJ816" s="47"/>
      <c r="IPK816" s="47"/>
      <c r="IPL816" s="47"/>
      <c r="IPM816" s="47"/>
      <c r="IPN816" s="47"/>
      <c r="IPO816" s="47"/>
      <c r="IPP816" s="47"/>
      <c r="IPQ816" s="47"/>
      <c r="IPR816" s="47"/>
      <c r="IPS816" s="47"/>
      <c r="IPT816" s="47"/>
      <c r="IPU816" s="47"/>
      <c r="IPV816" s="47"/>
      <c r="IPW816" s="47"/>
      <c r="IPX816" s="47"/>
      <c r="IPY816" s="47"/>
      <c r="IPZ816" s="47"/>
      <c r="IQA816" s="47"/>
      <c r="IQB816" s="47"/>
      <c r="IQC816" s="47"/>
      <c r="IQD816" s="47"/>
      <c r="IQE816" s="47"/>
      <c r="IQF816" s="47"/>
      <c r="IQG816" s="47"/>
      <c r="IQH816" s="47"/>
      <c r="IQI816" s="47"/>
      <c r="IQJ816" s="47"/>
      <c r="IQK816" s="47"/>
      <c r="IQL816" s="47"/>
      <c r="IQM816" s="47"/>
      <c r="IQN816" s="47"/>
      <c r="IQO816" s="47"/>
      <c r="IQP816" s="47"/>
      <c r="IQQ816" s="47"/>
      <c r="IQR816" s="47"/>
      <c r="IQS816" s="47"/>
      <c r="IQT816" s="47"/>
      <c r="IQU816" s="47"/>
      <c r="IQV816" s="47"/>
      <c r="IQW816" s="47"/>
      <c r="IQX816" s="47"/>
      <c r="IQY816" s="47"/>
      <c r="IQZ816" s="47"/>
      <c r="IRA816" s="47"/>
      <c r="IRB816" s="47"/>
      <c r="IRC816" s="47"/>
      <c r="IRD816" s="47"/>
      <c r="IRE816" s="47"/>
      <c r="IRF816" s="47"/>
      <c r="IRG816" s="47"/>
      <c r="IRH816" s="47"/>
      <c r="IRI816" s="47"/>
      <c r="IRJ816" s="47"/>
      <c r="IRK816" s="47"/>
      <c r="IRL816" s="47"/>
      <c r="IRM816" s="47"/>
      <c r="IRN816" s="47"/>
      <c r="IRO816" s="47"/>
      <c r="IRP816" s="47"/>
      <c r="IRQ816" s="47"/>
      <c r="IRR816" s="47"/>
      <c r="IRS816" s="47"/>
      <c r="IRT816" s="47"/>
      <c r="IRU816" s="47"/>
      <c r="IRV816" s="47"/>
      <c r="IRW816" s="47"/>
      <c r="IRX816" s="47"/>
      <c r="IRY816" s="47"/>
      <c r="IRZ816" s="47"/>
      <c r="ISA816" s="47"/>
      <c r="ISB816" s="47"/>
      <c r="ISC816" s="47"/>
      <c r="ISD816" s="47"/>
      <c r="ISE816" s="47"/>
      <c r="ISF816" s="47"/>
      <c r="ISG816" s="47"/>
      <c r="ISH816" s="47"/>
      <c r="ISI816" s="47"/>
      <c r="ISJ816" s="47"/>
      <c r="ISK816" s="47"/>
      <c r="ISL816" s="47"/>
      <c r="ISM816" s="47"/>
      <c r="ISN816" s="47"/>
      <c r="ISO816" s="47"/>
      <c r="ISP816" s="47"/>
      <c r="ISQ816" s="47"/>
      <c r="ISR816" s="47"/>
      <c r="ISS816" s="47"/>
      <c r="IST816" s="47"/>
      <c r="ISU816" s="47"/>
      <c r="ISV816" s="47"/>
      <c r="ISW816" s="47"/>
      <c r="ISX816" s="47"/>
      <c r="ISY816" s="47"/>
      <c r="ISZ816" s="47"/>
      <c r="ITA816" s="47"/>
      <c r="ITB816" s="47"/>
      <c r="ITC816" s="47"/>
      <c r="ITD816" s="47"/>
      <c r="ITE816" s="47"/>
      <c r="ITF816" s="47"/>
      <c r="ITG816" s="47"/>
      <c r="ITH816" s="47"/>
      <c r="ITI816" s="47"/>
      <c r="ITJ816" s="47"/>
      <c r="ITK816" s="47"/>
      <c r="ITL816" s="47"/>
      <c r="ITM816" s="47"/>
      <c r="ITN816" s="47"/>
      <c r="ITO816" s="47"/>
      <c r="ITP816" s="47"/>
      <c r="ITQ816" s="47"/>
      <c r="ITR816" s="47"/>
      <c r="ITS816" s="47"/>
      <c r="ITT816" s="47"/>
      <c r="ITU816" s="47"/>
      <c r="ITV816" s="47"/>
      <c r="ITW816" s="47"/>
      <c r="ITX816" s="47"/>
      <c r="ITY816" s="47"/>
      <c r="ITZ816" s="47"/>
      <c r="IUA816" s="47"/>
      <c r="IUB816" s="47"/>
      <c r="IUC816" s="47"/>
      <c r="IUD816" s="47"/>
      <c r="IUE816" s="47"/>
      <c r="IUF816" s="47"/>
      <c r="IUG816" s="47"/>
      <c r="IUH816" s="47"/>
      <c r="IUI816" s="47"/>
      <c r="IUJ816" s="47"/>
      <c r="IUK816" s="47"/>
      <c r="IUL816" s="47"/>
      <c r="IUM816" s="47"/>
      <c r="IUN816" s="47"/>
      <c r="IUO816" s="47"/>
      <c r="IUP816" s="47"/>
      <c r="IUQ816" s="47"/>
      <c r="IUR816" s="47"/>
      <c r="IUS816" s="47"/>
      <c r="IUT816" s="47"/>
      <c r="IUU816" s="47"/>
      <c r="IUV816" s="47"/>
      <c r="IUW816" s="47"/>
      <c r="IUX816" s="47"/>
      <c r="IUY816" s="47"/>
      <c r="IUZ816" s="47"/>
      <c r="IVA816" s="47"/>
      <c r="IVB816" s="47"/>
      <c r="IVC816" s="47"/>
      <c r="IVD816" s="47"/>
      <c r="IVE816" s="47"/>
      <c r="IVF816" s="47"/>
      <c r="IVG816" s="47"/>
      <c r="IVH816" s="47"/>
      <c r="IVI816" s="47"/>
      <c r="IVJ816" s="47"/>
      <c r="IVK816" s="47"/>
      <c r="IVL816" s="47"/>
      <c r="IVM816" s="47"/>
      <c r="IVN816" s="47"/>
      <c r="IVO816" s="47"/>
      <c r="IVP816" s="47"/>
      <c r="IVQ816" s="47"/>
      <c r="IVR816" s="47"/>
      <c r="IVS816" s="47"/>
      <c r="IVT816" s="47"/>
      <c r="IVU816" s="47"/>
      <c r="IVV816" s="47"/>
      <c r="IVW816" s="47"/>
      <c r="IVX816" s="47"/>
      <c r="IVY816" s="47"/>
      <c r="IVZ816" s="47"/>
      <c r="IWA816" s="47"/>
      <c r="IWB816" s="47"/>
      <c r="IWC816" s="47"/>
      <c r="IWD816" s="47"/>
      <c r="IWE816" s="47"/>
      <c r="IWF816" s="47"/>
      <c r="IWG816" s="47"/>
      <c r="IWH816" s="47"/>
      <c r="IWI816" s="47"/>
      <c r="IWJ816" s="47"/>
      <c r="IWK816" s="47"/>
      <c r="IWL816" s="47"/>
      <c r="IWM816" s="47"/>
      <c r="IWN816" s="47"/>
      <c r="IWO816" s="47"/>
      <c r="IWP816" s="47"/>
      <c r="IWQ816" s="47"/>
      <c r="IWR816" s="47"/>
      <c r="IWS816" s="47"/>
      <c r="IWT816" s="47"/>
      <c r="IWU816" s="47"/>
      <c r="IWV816" s="47"/>
      <c r="IWW816" s="47"/>
      <c r="IWX816" s="47"/>
      <c r="IWY816" s="47"/>
      <c r="IWZ816" s="47"/>
      <c r="IXA816" s="47"/>
      <c r="IXB816" s="47"/>
      <c r="IXC816" s="47"/>
      <c r="IXD816" s="47"/>
      <c r="IXE816" s="47"/>
      <c r="IXF816" s="47"/>
      <c r="IXG816" s="47"/>
      <c r="IXH816" s="47"/>
      <c r="IXI816" s="47"/>
      <c r="IXJ816" s="47"/>
      <c r="IXK816" s="47"/>
      <c r="IXL816" s="47"/>
      <c r="IXM816" s="47"/>
      <c r="IXN816" s="47"/>
      <c r="IXO816" s="47"/>
      <c r="IXP816" s="47"/>
      <c r="IXQ816" s="47"/>
      <c r="IXR816" s="47"/>
      <c r="IXS816" s="47"/>
      <c r="IXT816" s="47"/>
      <c r="IXU816" s="47"/>
      <c r="IXV816" s="47"/>
      <c r="IXW816" s="47"/>
      <c r="IXX816" s="47"/>
      <c r="IXY816" s="47"/>
      <c r="IXZ816" s="47"/>
      <c r="IYA816" s="47"/>
      <c r="IYB816" s="47"/>
      <c r="IYC816" s="47"/>
      <c r="IYD816" s="47"/>
      <c r="IYE816" s="47"/>
      <c r="IYF816" s="47"/>
      <c r="IYG816" s="47"/>
      <c r="IYH816" s="47"/>
      <c r="IYI816" s="47"/>
      <c r="IYJ816" s="47"/>
      <c r="IYK816" s="47"/>
      <c r="IYL816" s="47"/>
      <c r="IYM816" s="47"/>
      <c r="IYN816" s="47"/>
      <c r="IYO816" s="47"/>
      <c r="IYP816" s="47"/>
      <c r="IYQ816" s="47"/>
      <c r="IYR816" s="47"/>
      <c r="IYS816" s="47"/>
      <c r="IYT816" s="47"/>
      <c r="IYU816" s="47"/>
      <c r="IYV816" s="47"/>
      <c r="IYW816" s="47"/>
      <c r="IYX816" s="47"/>
      <c r="IYY816" s="47"/>
      <c r="IYZ816" s="47"/>
      <c r="IZA816" s="47"/>
      <c r="IZB816" s="47"/>
      <c r="IZC816" s="47"/>
      <c r="IZD816" s="47"/>
      <c r="IZE816" s="47"/>
      <c r="IZF816" s="47"/>
      <c r="IZG816" s="47"/>
      <c r="IZH816" s="47"/>
      <c r="IZI816" s="47"/>
      <c r="IZJ816" s="47"/>
      <c r="IZK816" s="47"/>
      <c r="IZL816" s="47"/>
      <c r="IZM816" s="47"/>
      <c r="IZN816" s="47"/>
      <c r="IZO816" s="47"/>
      <c r="IZP816" s="47"/>
      <c r="IZQ816" s="47"/>
      <c r="IZR816" s="47"/>
      <c r="IZS816" s="47"/>
      <c r="IZT816" s="47"/>
      <c r="IZU816" s="47"/>
      <c r="IZV816" s="47"/>
      <c r="IZW816" s="47"/>
      <c r="IZX816" s="47"/>
      <c r="IZY816" s="47"/>
      <c r="IZZ816" s="47"/>
      <c r="JAA816" s="47"/>
      <c r="JAB816" s="47"/>
      <c r="JAC816" s="47"/>
      <c r="JAD816" s="47"/>
      <c r="JAE816" s="47"/>
      <c r="JAF816" s="47"/>
      <c r="JAG816" s="47"/>
      <c r="JAH816" s="47"/>
      <c r="JAI816" s="47"/>
      <c r="JAJ816" s="47"/>
      <c r="JAK816" s="47"/>
      <c r="JAL816" s="47"/>
      <c r="JAM816" s="47"/>
      <c r="JAN816" s="47"/>
      <c r="JAO816" s="47"/>
      <c r="JAP816" s="47"/>
      <c r="JAQ816" s="47"/>
      <c r="JAR816" s="47"/>
      <c r="JAS816" s="47"/>
      <c r="JAT816" s="47"/>
      <c r="JAU816" s="47"/>
      <c r="JAV816" s="47"/>
      <c r="JAW816" s="47"/>
      <c r="JAX816" s="47"/>
      <c r="JAY816" s="47"/>
      <c r="JAZ816" s="47"/>
      <c r="JBA816" s="47"/>
      <c r="JBB816" s="47"/>
      <c r="JBC816" s="47"/>
      <c r="JBD816" s="47"/>
      <c r="JBE816" s="47"/>
      <c r="JBF816" s="47"/>
      <c r="JBG816" s="47"/>
      <c r="JBH816" s="47"/>
      <c r="JBI816" s="47"/>
      <c r="JBJ816" s="47"/>
      <c r="JBK816" s="47"/>
      <c r="JBL816" s="47"/>
      <c r="JBM816" s="47"/>
      <c r="JBN816" s="47"/>
      <c r="JBO816" s="47"/>
      <c r="JBP816" s="47"/>
      <c r="JBQ816" s="47"/>
      <c r="JBR816" s="47"/>
      <c r="JBS816" s="47"/>
      <c r="JBT816" s="47"/>
      <c r="JBU816" s="47"/>
      <c r="JBV816" s="47"/>
      <c r="JBW816" s="47"/>
      <c r="JBX816" s="47"/>
      <c r="JBY816" s="47"/>
      <c r="JBZ816" s="47"/>
      <c r="JCA816" s="47"/>
      <c r="JCB816" s="47"/>
      <c r="JCC816" s="47"/>
      <c r="JCD816" s="47"/>
      <c r="JCE816" s="47"/>
      <c r="JCF816" s="47"/>
      <c r="JCG816" s="47"/>
      <c r="JCH816" s="47"/>
      <c r="JCI816" s="47"/>
      <c r="JCJ816" s="47"/>
      <c r="JCK816" s="47"/>
      <c r="JCL816" s="47"/>
      <c r="JCM816" s="47"/>
      <c r="JCN816" s="47"/>
      <c r="JCO816" s="47"/>
      <c r="JCP816" s="47"/>
      <c r="JCQ816" s="47"/>
      <c r="JCR816" s="47"/>
      <c r="JCS816" s="47"/>
      <c r="JCT816" s="47"/>
      <c r="JCU816" s="47"/>
      <c r="JCV816" s="47"/>
      <c r="JCW816" s="47"/>
      <c r="JCX816" s="47"/>
      <c r="JCY816" s="47"/>
      <c r="JCZ816" s="47"/>
      <c r="JDA816" s="47"/>
      <c r="JDB816" s="47"/>
      <c r="JDC816" s="47"/>
      <c r="JDD816" s="47"/>
      <c r="JDE816" s="47"/>
      <c r="JDF816" s="47"/>
      <c r="JDG816" s="47"/>
      <c r="JDH816" s="47"/>
      <c r="JDI816" s="47"/>
      <c r="JDJ816" s="47"/>
      <c r="JDK816" s="47"/>
      <c r="JDL816" s="47"/>
      <c r="JDM816" s="47"/>
      <c r="JDN816" s="47"/>
      <c r="JDO816" s="47"/>
      <c r="JDP816" s="47"/>
      <c r="JDQ816" s="47"/>
      <c r="JDR816" s="47"/>
      <c r="JDS816" s="47"/>
      <c r="JDT816" s="47"/>
      <c r="JDU816" s="47"/>
      <c r="JDV816" s="47"/>
      <c r="JDW816" s="47"/>
      <c r="JDX816" s="47"/>
      <c r="JDY816" s="47"/>
      <c r="JDZ816" s="47"/>
      <c r="JEA816" s="47"/>
      <c r="JEB816" s="47"/>
      <c r="JEC816" s="47"/>
      <c r="JED816" s="47"/>
      <c r="JEE816" s="47"/>
      <c r="JEF816" s="47"/>
      <c r="JEG816" s="47"/>
      <c r="JEH816" s="47"/>
      <c r="JEI816" s="47"/>
      <c r="JEJ816" s="47"/>
      <c r="JEK816" s="47"/>
      <c r="JEL816" s="47"/>
      <c r="JEM816" s="47"/>
      <c r="JEN816" s="47"/>
      <c r="JEO816" s="47"/>
      <c r="JEP816" s="47"/>
      <c r="JEQ816" s="47"/>
      <c r="JER816" s="47"/>
      <c r="JES816" s="47"/>
      <c r="JET816" s="47"/>
      <c r="JEU816" s="47"/>
      <c r="JEV816" s="47"/>
      <c r="JEW816" s="47"/>
      <c r="JEX816" s="47"/>
      <c r="JEY816" s="47"/>
      <c r="JEZ816" s="47"/>
      <c r="JFA816" s="47"/>
      <c r="JFB816" s="47"/>
      <c r="JFC816" s="47"/>
      <c r="JFD816" s="47"/>
      <c r="JFE816" s="47"/>
      <c r="JFF816" s="47"/>
      <c r="JFG816" s="47"/>
      <c r="JFH816" s="47"/>
      <c r="JFI816" s="47"/>
      <c r="JFJ816" s="47"/>
      <c r="JFK816" s="47"/>
      <c r="JFL816" s="47"/>
      <c r="JFM816" s="47"/>
      <c r="JFN816" s="47"/>
      <c r="JFO816" s="47"/>
      <c r="JFP816" s="47"/>
      <c r="JFQ816" s="47"/>
      <c r="JFR816" s="47"/>
      <c r="JFS816" s="47"/>
      <c r="JFT816" s="47"/>
      <c r="JFU816" s="47"/>
      <c r="JFV816" s="47"/>
      <c r="JFW816" s="47"/>
      <c r="JFX816" s="47"/>
      <c r="JFY816" s="47"/>
      <c r="JFZ816" s="47"/>
      <c r="JGA816" s="47"/>
      <c r="JGB816" s="47"/>
      <c r="JGC816" s="47"/>
      <c r="JGD816" s="47"/>
      <c r="JGE816" s="47"/>
      <c r="JGF816" s="47"/>
      <c r="JGG816" s="47"/>
      <c r="JGH816" s="47"/>
      <c r="JGI816" s="47"/>
      <c r="JGJ816" s="47"/>
      <c r="JGK816" s="47"/>
      <c r="JGL816" s="47"/>
      <c r="JGM816" s="47"/>
      <c r="JGN816" s="47"/>
      <c r="JGO816" s="47"/>
      <c r="JGP816" s="47"/>
      <c r="JGQ816" s="47"/>
      <c r="JGR816" s="47"/>
      <c r="JGS816" s="47"/>
      <c r="JGT816" s="47"/>
      <c r="JGU816" s="47"/>
      <c r="JGV816" s="47"/>
      <c r="JGW816" s="47"/>
      <c r="JGX816" s="47"/>
      <c r="JGY816" s="47"/>
      <c r="JGZ816" s="47"/>
      <c r="JHA816" s="47"/>
      <c r="JHB816" s="47"/>
      <c r="JHC816" s="47"/>
      <c r="JHD816" s="47"/>
      <c r="JHE816" s="47"/>
      <c r="JHF816" s="47"/>
      <c r="JHG816" s="47"/>
      <c r="JHH816" s="47"/>
      <c r="JHI816" s="47"/>
      <c r="JHJ816" s="47"/>
      <c r="JHK816" s="47"/>
      <c r="JHL816" s="47"/>
      <c r="JHM816" s="47"/>
      <c r="JHN816" s="47"/>
      <c r="JHO816" s="47"/>
      <c r="JHP816" s="47"/>
      <c r="JHQ816" s="47"/>
      <c r="JHR816" s="47"/>
      <c r="JHS816" s="47"/>
      <c r="JHT816" s="47"/>
      <c r="JHU816" s="47"/>
      <c r="JHV816" s="47"/>
      <c r="JHW816" s="47"/>
      <c r="JHX816" s="47"/>
      <c r="JHY816" s="47"/>
      <c r="JHZ816" s="47"/>
      <c r="JIA816" s="47"/>
      <c r="JIB816" s="47"/>
      <c r="JIC816" s="47"/>
      <c r="JID816" s="47"/>
      <c r="JIE816" s="47"/>
      <c r="JIF816" s="47"/>
      <c r="JIG816" s="47"/>
      <c r="JIH816" s="47"/>
      <c r="JII816" s="47"/>
      <c r="JIJ816" s="47"/>
      <c r="JIK816" s="47"/>
      <c r="JIL816" s="47"/>
      <c r="JIM816" s="47"/>
      <c r="JIN816" s="47"/>
      <c r="JIO816" s="47"/>
      <c r="JIP816" s="47"/>
      <c r="JIQ816" s="47"/>
      <c r="JIR816" s="47"/>
      <c r="JIS816" s="47"/>
      <c r="JIT816" s="47"/>
      <c r="JIU816" s="47"/>
      <c r="JIV816" s="47"/>
      <c r="JIW816" s="47"/>
      <c r="JIX816" s="47"/>
      <c r="JIY816" s="47"/>
      <c r="JIZ816" s="47"/>
      <c r="JJA816" s="47"/>
      <c r="JJB816" s="47"/>
      <c r="JJC816" s="47"/>
      <c r="JJD816" s="47"/>
      <c r="JJE816" s="47"/>
      <c r="JJF816" s="47"/>
      <c r="JJG816" s="47"/>
      <c r="JJH816" s="47"/>
      <c r="JJI816" s="47"/>
      <c r="JJJ816" s="47"/>
      <c r="JJK816" s="47"/>
      <c r="JJL816" s="47"/>
      <c r="JJM816" s="47"/>
      <c r="JJN816" s="47"/>
      <c r="JJO816" s="47"/>
      <c r="JJP816" s="47"/>
      <c r="JJQ816" s="47"/>
      <c r="JJR816" s="47"/>
      <c r="JJS816" s="47"/>
      <c r="JJT816" s="47"/>
      <c r="JJU816" s="47"/>
      <c r="JJV816" s="47"/>
      <c r="JJW816" s="47"/>
      <c r="JJX816" s="47"/>
      <c r="JJY816" s="47"/>
      <c r="JJZ816" s="47"/>
      <c r="JKA816" s="47"/>
      <c r="JKB816" s="47"/>
      <c r="JKC816" s="47"/>
      <c r="JKD816" s="47"/>
      <c r="JKE816" s="47"/>
      <c r="JKF816" s="47"/>
      <c r="JKG816" s="47"/>
      <c r="JKH816" s="47"/>
      <c r="JKI816" s="47"/>
      <c r="JKJ816" s="47"/>
      <c r="JKK816" s="47"/>
      <c r="JKL816" s="47"/>
      <c r="JKM816" s="47"/>
      <c r="JKN816" s="47"/>
      <c r="JKO816" s="47"/>
      <c r="JKP816" s="47"/>
      <c r="JKQ816" s="47"/>
      <c r="JKR816" s="47"/>
      <c r="JKS816" s="47"/>
      <c r="JKT816" s="47"/>
      <c r="JKU816" s="47"/>
      <c r="JKV816" s="47"/>
      <c r="JKW816" s="47"/>
      <c r="JKX816" s="47"/>
      <c r="JKY816" s="47"/>
      <c r="JKZ816" s="47"/>
      <c r="JLA816" s="47"/>
      <c r="JLB816" s="47"/>
      <c r="JLC816" s="47"/>
      <c r="JLD816" s="47"/>
      <c r="JLE816" s="47"/>
      <c r="JLF816" s="47"/>
      <c r="JLG816" s="47"/>
      <c r="JLH816" s="47"/>
      <c r="JLI816" s="47"/>
      <c r="JLJ816" s="47"/>
      <c r="JLK816" s="47"/>
      <c r="JLL816" s="47"/>
      <c r="JLM816" s="47"/>
      <c r="JLN816" s="47"/>
      <c r="JLO816" s="47"/>
      <c r="JLP816" s="47"/>
      <c r="JLQ816" s="47"/>
      <c r="JLR816" s="47"/>
      <c r="JLS816" s="47"/>
      <c r="JLT816" s="47"/>
      <c r="JLU816" s="47"/>
      <c r="JLV816" s="47"/>
      <c r="JLW816" s="47"/>
      <c r="JLX816" s="47"/>
      <c r="JLY816" s="47"/>
      <c r="JLZ816" s="47"/>
      <c r="JMA816" s="47"/>
      <c r="JMB816" s="47"/>
      <c r="JMC816" s="47"/>
      <c r="JMD816" s="47"/>
      <c r="JME816" s="47"/>
      <c r="JMF816" s="47"/>
      <c r="JMG816" s="47"/>
      <c r="JMH816" s="47"/>
      <c r="JMI816" s="47"/>
      <c r="JMJ816" s="47"/>
      <c r="JMK816" s="47"/>
      <c r="JML816" s="47"/>
      <c r="JMM816" s="47"/>
      <c r="JMN816" s="47"/>
      <c r="JMO816" s="47"/>
      <c r="JMP816" s="47"/>
      <c r="JMQ816" s="47"/>
      <c r="JMR816" s="47"/>
      <c r="JMS816" s="47"/>
      <c r="JMT816" s="47"/>
      <c r="JMU816" s="47"/>
      <c r="JMV816" s="47"/>
      <c r="JMW816" s="47"/>
      <c r="JMX816" s="47"/>
      <c r="JMY816" s="47"/>
      <c r="JMZ816" s="47"/>
      <c r="JNA816" s="47"/>
      <c r="JNB816" s="47"/>
      <c r="JNC816" s="47"/>
      <c r="JND816" s="47"/>
      <c r="JNE816" s="47"/>
      <c r="JNF816" s="47"/>
      <c r="JNG816" s="47"/>
      <c r="JNH816" s="47"/>
      <c r="JNI816" s="47"/>
      <c r="JNJ816" s="47"/>
      <c r="JNK816" s="47"/>
      <c r="JNL816" s="47"/>
      <c r="JNM816" s="47"/>
      <c r="JNN816" s="47"/>
      <c r="JNO816" s="47"/>
      <c r="JNP816" s="47"/>
      <c r="JNQ816" s="47"/>
      <c r="JNR816" s="47"/>
      <c r="JNS816" s="47"/>
      <c r="JNT816" s="47"/>
      <c r="JNU816" s="47"/>
      <c r="JNV816" s="47"/>
      <c r="JNW816" s="47"/>
      <c r="JNX816" s="47"/>
      <c r="JNY816" s="47"/>
      <c r="JNZ816" s="47"/>
      <c r="JOA816" s="47"/>
      <c r="JOB816" s="47"/>
      <c r="JOC816" s="47"/>
      <c r="JOD816" s="47"/>
      <c r="JOE816" s="47"/>
      <c r="JOF816" s="47"/>
      <c r="JOG816" s="47"/>
      <c r="JOH816" s="47"/>
      <c r="JOI816" s="47"/>
      <c r="JOJ816" s="47"/>
      <c r="JOK816" s="47"/>
      <c r="JOL816" s="47"/>
      <c r="JOM816" s="47"/>
      <c r="JON816" s="47"/>
      <c r="JOO816" s="47"/>
      <c r="JOP816" s="47"/>
      <c r="JOQ816" s="47"/>
      <c r="JOR816" s="47"/>
      <c r="JOS816" s="47"/>
      <c r="JOT816" s="47"/>
      <c r="JOU816" s="47"/>
      <c r="JOV816" s="47"/>
      <c r="JOW816" s="47"/>
      <c r="JOX816" s="47"/>
      <c r="JOY816" s="47"/>
      <c r="JOZ816" s="47"/>
      <c r="JPA816" s="47"/>
      <c r="JPB816" s="47"/>
      <c r="JPC816" s="47"/>
      <c r="JPD816" s="47"/>
      <c r="JPE816" s="47"/>
      <c r="JPF816" s="47"/>
      <c r="JPG816" s="47"/>
      <c r="JPH816" s="47"/>
      <c r="JPI816" s="47"/>
      <c r="JPJ816" s="47"/>
      <c r="JPK816" s="47"/>
      <c r="JPL816" s="47"/>
      <c r="JPM816" s="47"/>
      <c r="JPN816" s="47"/>
      <c r="JPO816" s="47"/>
      <c r="JPP816" s="47"/>
      <c r="JPQ816" s="47"/>
      <c r="JPR816" s="47"/>
      <c r="JPS816" s="47"/>
      <c r="JPT816" s="47"/>
      <c r="JPU816" s="47"/>
      <c r="JPV816" s="47"/>
      <c r="JPW816" s="47"/>
      <c r="JPX816" s="47"/>
      <c r="JPY816" s="47"/>
      <c r="JPZ816" s="47"/>
      <c r="JQA816" s="47"/>
      <c r="JQB816" s="47"/>
      <c r="JQC816" s="47"/>
      <c r="JQD816" s="47"/>
      <c r="JQE816" s="47"/>
      <c r="JQF816" s="47"/>
      <c r="JQG816" s="47"/>
      <c r="JQH816" s="47"/>
      <c r="JQI816" s="47"/>
      <c r="JQJ816" s="47"/>
      <c r="JQK816" s="47"/>
      <c r="JQL816" s="47"/>
      <c r="JQM816" s="47"/>
      <c r="JQN816" s="47"/>
      <c r="JQO816" s="47"/>
      <c r="JQP816" s="47"/>
      <c r="JQQ816" s="47"/>
      <c r="JQR816" s="47"/>
      <c r="JQS816" s="47"/>
      <c r="JQT816" s="47"/>
      <c r="JQU816" s="47"/>
      <c r="JQV816" s="47"/>
      <c r="JQW816" s="47"/>
      <c r="JQX816" s="47"/>
      <c r="JQY816" s="47"/>
      <c r="JQZ816" s="47"/>
      <c r="JRA816" s="47"/>
      <c r="JRB816" s="47"/>
      <c r="JRC816" s="47"/>
      <c r="JRD816" s="47"/>
      <c r="JRE816" s="47"/>
      <c r="JRF816" s="47"/>
      <c r="JRG816" s="47"/>
      <c r="JRH816" s="47"/>
      <c r="JRI816" s="47"/>
      <c r="JRJ816" s="47"/>
      <c r="JRK816" s="47"/>
      <c r="JRL816" s="47"/>
      <c r="JRM816" s="47"/>
      <c r="JRN816" s="47"/>
      <c r="JRO816" s="47"/>
      <c r="JRP816" s="47"/>
      <c r="JRQ816" s="47"/>
      <c r="JRR816" s="47"/>
      <c r="JRS816" s="47"/>
      <c r="JRT816" s="47"/>
      <c r="JRU816" s="47"/>
      <c r="JRV816" s="47"/>
      <c r="JRW816" s="47"/>
      <c r="JRX816" s="47"/>
      <c r="JRY816" s="47"/>
      <c r="JRZ816" s="47"/>
      <c r="JSA816" s="47"/>
      <c r="JSB816" s="47"/>
      <c r="JSC816" s="47"/>
      <c r="JSD816" s="47"/>
      <c r="JSE816" s="47"/>
      <c r="JSF816" s="47"/>
      <c r="JSG816" s="47"/>
      <c r="JSH816" s="47"/>
      <c r="JSI816" s="47"/>
      <c r="JSJ816" s="47"/>
      <c r="JSK816" s="47"/>
      <c r="JSL816" s="47"/>
      <c r="JSM816" s="47"/>
      <c r="JSN816" s="47"/>
      <c r="JSO816" s="47"/>
      <c r="JSP816" s="47"/>
      <c r="JSQ816" s="47"/>
      <c r="JSR816" s="47"/>
      <c r="JSS816" s="47"/>
      <c r="JST816" s="47"/>
      <c r="JSU816" s="47"/>
      <c r="JSV816" s="47"/>
      <c r="JSW816" s="47"/>
      <c r="JSX816" s="47"/>
      <c r="JSY816" s="47"/>
      <c r="JSZ816" s="47"/>
      <c r="JTA816" s="47"/>
      <c r="JTB816" s="47"/>
      <c r="JTC816" s="47"/>
      <c r="JTD816" s="47"/>
      <c r="JTE816" s="47"/>
      <c r="JTF816" s="47"/>
      <c r="JTG816" s="47"/>
      <c r="JTH816" s="47"/>
      <c r="JTI816" s="47"/>
      <c r="JTJ816" s="47"/>
      <c r="JTK816" s="47"/>
      <c r="JTL816" s="47"/>
      <c r="JTM816" s="47"/>
      <c r="JTN816" s="47"/>
      <c r="JTO816" s="47"/>
      <c r="JTP816" s="47"/>
      <c r="JTQ816" s="47"/>
      <c r="JTR816" s="47"/>
      <c r="JTS816" s="47"/>
      <c r="JTT816" s="47"/>
      <c r="JTU816" s="47"/>
      <c r="JTV816" s="47"/>
      <c r="JTW816" s="47"/>
      <c r="JTX816" s="47"/>
      <c r="JTY816" s="47"/>
      <c r="JTZ816" s="47"/>
      <c r="JUA816" s="47"/>
      <c r="JUB816" s="47"/>
      <c r="JUC816" s="47"/>
      <c r="JUD816" s="47"/>
      <c r="JUE816" s="47"/>
      <c r="JUF816" s="47"/>
      <c r="JUG816" s="47"/>
      <c r="JUH816" s="47"/>
      <c r="JUI816" s="47"/>
      <c r="JUJ816" s="47"/>
      <c r="JUK816" s="47"/>
      <c r="JUL816" s="47"/>
      <c r="JUM816" s="47"/>
      <c r="JUN816" s="47"/>
      <c r="JUO816" s="47"/>
      <c r="JUP816" s="47"/>
      <c r="JUQ816" s="47"/>
      <c r="JUR816" s="47"/>
      <c r="JUS816" s="47"/>
      <c r="JUT816" s="47"/>
      <c r="JUU816" s="47"/>
      <c r="JUV816" s="47"/>
      <c r="JUW816" s="47"/>
      <c r="JUX816" s="47"/>
      <c r="JUY816" s="47"/>
      <c r="JUZ816" s="47"/>
      <c r="JVA816" s="47"/>
      <c r="JVB816" s="47"/>
      <c r="JVC816" s="47"/>
      <c r="JVD816" s="47"/>
      <c r="JVE816" s="47"/>
      <c r="JVF816" s="47"/>
      <c r="JVG816" s="47"/>
      <c r="JVH816" s="47"/>
      <c r="JVI816" s="47"/>
      <c r="JVJ816" s="47"/>
      <c r="JVK816" s="47"/>
      <c r="JVL816" s="47"/>
      <c r="JVM816" s="47"/>
      <c r="JVN816" s="47"/>
      <c r="JVO816" s="47"/>
      <c r="JVP816" s="47"/>
      <c r="JVQ816" s="47"/>
      <c r="JVR816" s="47"/>
      <c r="JVS816" s="47"/>
      <c r="JVT816" s="47"/>
      <c r="JVU816" s="47"/>
      <c r="JVV816" s="47"/>
      <c r="JVW816" s="47"/>
      <c r="JVX816" s="47"/>
      <c r="JVY816" s="47"/>
      <c r="JVZ816" s="47"/>
      <c r="JWA816" s="47"/>
      <c r="JWB816" s="47"/>
      <c r="JWC816" s="47"/>
      <c r="JWD816" s="47"/>
      <c r="JWE816" s="47"/>
      <c r="JWF816" s="47"/>
      <c r="JWG816" s="47"/>
      <c r="JWH816" s="47"/>
      <c r="JWI816" s="47"/>
      <c r="JWJ816" s="47"/>
      <c r="JWK816" s="47"/>
      <c r="JWL816" s="47"/>
      <c r="JWM816" s="47"/>
      <c r="JWN816" s="47"/>
      <c r="JWO816" s="47"/>
      <c r="JWP816" s="47"/>
      <c r="JWQ816" s="47"/>
      <c r="JWR816" s="47"/>
      <c r="JWS816" s="47"/>
      <c r="JWT816" s="47"/>
      <c r="JWU816" s="47"/>
      <c r="JWV816" s="47"/>
      <c r="JWW816" s="47"/>
      <c r="JWX816" s="47"/>
      <c r="JWY816" s="47"/>
      <c r="JWZ816" s="47"/>
      <c r="JXA816" s="47"/>
      <c r="JXB816" s="47"/>
      <c r="JXC816" s="47"/>
      <c r="JXD816" s="47"/>
      <c r="JXE816" s="47"/>
      <c r="JXF816" s="47"/>
      <c r="JXG816" s="47"/>
      <c r="JXH816" s="47"/>
      <c r="JXI816" s="47"/>
      <c r="JXJ816" s="47"/>
      <c r="JXK816" s="47"/>
      <c r="JXL816" s="47"/>
      <c r="JXM816" s="47"/>
      <c r="JXN816" s="47"/>
      <c r="JXO816" s="47"/>
      <c r="JXP816" s="47"/>
      <c r="JXQ816" s="47"/>
      <c r="JXR816" s="47"/>
      <c r="JXS816" s="47"/>
      <c r="JXT816" s="47"/>
      <c r="JXU816" s="47"/>
      <c r="JXV816" s="47"/>
      <c r="JXW816" s="47"/>
      <c r="JXX816" s="47"/>
      <c r="JXY816" s="47"/>
      <c r="JXZ816" s="47"/>
      <c r="JYA816" s="47"/>
      <c r="JYB816" s="47"/>
      <c r="JYC816" s="47"/>
      <c r="JYD816" s="47"/>
      <c r="JYE816" s="47"/>
      <c r="JYF816" s="47"/>
      <c r="JYG816" s="47"/>
      <c r="JYH816" s="47"/>
      <c r="JYI816" s="47"/>
      <c r="JYJ816" s="47"/>
      <c r="JYK816" s="47"/>
      <c r="JYL816" s="47"/>
      <c r="JYM816" s="47"/>
      <c r="JYN816" s="47"/>
      <c r="JYO816" s="47"/>
      <c r="JYP816" s="47"/>
      <c r="JYQ816" s="47"/>
      <c r="JYR816" s="47"/>
      <c r="JYS816" s="47"/>
      <c r="JYT816" s="47"/>
      <c r="JYU816" s="47"/>
      <c r="JYV816" s="47"/>
      <c r="JYW816" s="47"/>
      <c r="JYX816" s="47"/>
      <c r="JYY816" s="47"/>
      <c r="JYZ816" s="47"/>
      <c r="JZA816" s="47"/>
      <c r="JZB816" s="47"/>
      <c r="JZC816" s="47"/>
      <c r="JZD816" s="47"/>
      <c r="JZE816" s="47"/>
      <c r="JZF816" s="47"/>
      <c r="JZG816" s="47"/>
      <c r="JZH816" s="47"/>
      <c r="JZI816" s="47"/>
      <c r="JZJ816" s="47"/>
      <c r="JZK816" s="47"/>
      <c r="JZL816" s="47"/>
      <c r="JZM816" s="47"/>
      <c r="JZN816" s="47"/>
      <c r="JZO816" s="47"/>
      <c r="JZP816" s="47"/>
      <c r="JZQ816" s="47"/>
      <c r="JZR816" s="47"/>
      <c r="JZS816" s="47"/>
      <c r="JZT816" s="47"/>
      <c r="JZU816" s="47"/>
      <c r="JZV816" s="47"/>
      <c r="JZW816" s="47"/>
      <c r="JZX816" s="47"/>
      <c r="JZY816" s="47"/>
      <c r="JZZ816" s="47"/>
      <c r="KAA816" s="47"/>
      <c r="KAB816" s="47"/>
      <c r="KAC816" s="47"/>
      <c r="KAD816" s="47"/>
      <c r="KAE816" s="47"/>
      <c r="KAF816" s="47"/>
      <c r="KAG816" s="47"/>
      <c r="KAH816" s="47"/>
      <c r="KAI816" s="47"/>
      <c r="KAJ816" s="47"/>
      <c r="KAK816" s="47"/>
      <c r="KAL816" s="47"/>
      <c r="KAM816" s="47"/>
      <c r="KAN816" s="47"/>
      <c r="KAO816" s="47"/>
      <c r="KAP816" s="47"/>
      <c r="KAQ816" s="47"/>
      <c r="KAR816" s="47"/>
      <c r="KAS816" s="47"/>
      <c r="KAT816" s="47"/>
      <c r="KAU816" s="47"/>
      <c r="KAV816" s="47"/>
      <c r="KAW816" s="47"/>
      <c r="KAX816" s="47"/>
      <c r="KAY816" s="47"/>
      <c r="KAZ816" s="47"/>
      <c r="KBA816" s="47"/>
      <c r="KBB816" s="47"/>
      <c r="KBC816" s="47"/>
      <c r="KBD816" s="47"/>
      <c r="KBE816" s="47"/>
      <c r="KBF816" s="47"/>
      <c r="KBG816" s="47"/>
      <c r="KBH816" s="47"/>
      <c r="KBI816" s="47"/>
      <c r="KBJ816" s="47"/>
      <c r="KBK816" s="47"/>
      <c r="KBL816" s="47"/>
      <c r="KBM816" s="47"/>
      <c r="KBN816" s="47"/>
      <c r="KBO816" s="47"/>
      <c r="KBP816" s="47"/>
      <c r="KBQ816" s="47"/>
      <c r="KBR816" s="47"/>
      <c r="KBS816" s="47"/>
      <c r="KBT816" s="47"/>
      <c r="KBU816" s="47"/>
      <c r="KBV816" s="47"/>
      <c r="KBW816" s="47"/>
      <c r="KBX816" s="47"/>
      <c r="KBY816" s="47"/>
      <c r="KBZ816" s="47"/>
      <c r="KCA816" s="47"/>
      <c r="KCB816" s="47"/>
      <c r="KCC816" s="47"/>
      <c r="KCD816" s="47"/>
      <c r="KCE816" s="47"/>
      <c r="KCF816" s="47"/>
      <c r="KCG816" s="47"/>
      <c r="KCH816" s="47"/>
      <c r="KCI816" s="47"/>
      <c r="KCJ816" s="47"/>
      <c r="KCK816" s="47"/>
      <c r="KCL816" s="47"/>
      <c r="KCM816" s="47"/>
      <c r="KCN816" s="47"/>
      <c r="KCO816" s="47"/>
      <c r="KCP816" s="47"/>
      <c r="KCQ816" s="47"/>
      <c r="KCR816" s="47"/>
      <c r="KCS816" s="47"/>
      <c r="KCT816" s="47"/>
      <c r="KCU816" s="47"/>
      <c r="KCV816" s="47"/>
      <c r="KCW816" s="47"/>
      <c r="KCX816" s="47"/>
      <c r="KCY816" s="47"/>
      <c r="KCZ816" s="47"/>
      <c r="KDA816" s="47"/>
      <c r="KDB816" s="47"/>
      <c r="KDC816" s="47"/>
      <c r="KDD816" s="47"/>
      <c r="KDE816" s="47"/>
      <c r="KDF816" s="47"/>
      <c r="KDG816" s="47"/>
      <c r="KDH816" s="47"/>
      <c r="KDI816" s="47"/>
      <c r="KDJ816" s="47"/>
      <c r="KDK816" s="47"/>
      <c r="KDL816" s="47"/>
      <c r="KDM816" s="47"/>
      <c r="KDN816" s="47"/>
      <c r="KDO816" s="47"/>
      <c r="KDP816" s="47"/>
      <c r="KDQ816" s="47"/>
      <c r="KDR816" s="47"/>
      <c r="KDS816" s="47"/>
      <c r="KDT816" s="47"/>
      <c r="KDU816" s="47"/>
      <c r="KDV816" s="47"/>
      <c r="KDW816" s="47"/>
      <c r="KDX816" s="47"/>
      <c r="KDY816" s="47"/>
      <c r="KDZ816" s="47"/>
      <c r="KEA816" s="47"/>
      <c r="KEB816" s="47"/>
      <c r="KEC816" s="47"/>
      <c r="KED816" s="47"/>
      <c r="KEE816" s="47"/>
      <c r="KEF816" s="47"/>
      <c r="KEG816" s="47"/>
      <c r="KEH816" s="47"/>
      <c r="KEI816" s="47"/>
      <c r="KEJ816" s="47"/>
      <c r="KEK816" s="47"/>
      <c r="KEL816" s="47"/>
      <c r="KEM816" s="47"/>
      <c r="KEN816" s="47"/>
      <c r="KEO816" s="47"/>
      <c r="KEP816" s="47"/>
      <c r="KEQ816" s="47"/>
      <c r="KER816" s="47"/>
      <c r="KES816" s="47"/>
      <c r="KET816" s="47"/>
      <c r="KEU816" s="47"/>
      <c r="KEV816" s="47"/>
      <c r="KEW816" s="47"/>
      <c r="KEX816" s="47"/>
      <c r="KEY816" s="47"/>
      <c r="KEZ816" s="47"/>
      <c r="KFA816" s="47"/>
      <c r="KFB816" s="47"/>
      <c r="KFC816" s="47"/>
      <c r="KFD816" s="47"/>
      <c r="KFE816" s="47"/>
      <c r="KFF816" s="47"/>
      <c r="KFG816" s="47"/>
      <c r="KFH816" s="47"/>
      <c r="KFI816" s="47"/>
      <c r="KFJ816" s="47"/>
      <c r="KFK816" s="47"/>
      <c r="KFL816" s="47"/>
      <c r="KFM816" s="47"/>
      <c r="KFN816" s="47"/>
      <c r="KFO816" s="47"/>
      <c r="KFP816" s="47"/>
      <c r="KFQ816" s="47"/>
      <c r="KFR816" s="47"/>
      <c r="KFS816" s="47"/>
      <c r="KFT816" s="47"/>
      <c r="KFU816" s="47"/>
      <c r="KFV816" s="47"/>
      <c r="KFW816" s="47"/>
      <c r="KFX816" s="47"/>
      <c r="KFY816" s="47"/>
      <c r="KFZ816" s="47"/>
      <c r="KGA816" s="47"/>
      <c r="KGB816" s="47"/>
      <c r="KGC816" s="47"/>
      <c r="KGD816" s="47"/>
      <c r="KGE816" s="47"/>
      <c r="KGF816" s="47"/>
      <c r="KGG816" s="47"/>
      <c r="KGH816" s="47"/>
      <c r="KGI816" s="47"/>
      <c r="KGJ816" s="47"/>
      <c r="KGK816" s="47"/>
      <c r="KGL816" s="47"/>
      <c r="KGM816" s="47"/>
      <c r="KGN816" s="47"/>
      <c r="KGO816" s="47"/>
      <c r="KGP816" s="47"/>
      <c r="KGQ816" s="47"/>
      <c r="KGR816" s="47"/>
      <c r="KGS816" s="47"/>
      <c r="KGT816" s="47"/>
      <c r="KGU816" s="47"/>
      <c r="KGV816" s="47"/>
      <c r="KGW816" s="47"/>
      <c r="KGX816" s="47"/>
      <c r="KGY816" s="47"/>
      <c r="KGZ816" s="47"/>
      <c r="KHA816" s="47"/>
      <c r="KHB816" s="47"/>
      <c r="KHC816" s="47"/>
      <c r="KHD816" s="47"/>
      <c r="KHE816" s="47"/>
      <c r="KHF816" s="47"/>
      <c r="KHG816" s="47"/>
      <c r="KHH816" s="47"/>
      <c r="KHI816" s="47"/>
      <c r="KHJ816" s="47"/>
      <c r="KHK816" s="47"/>
      <c r="KHL816" s="47"/>
      <c r="KHM816" s="47"/>
      <c r="KHN816" s="47"/>
      <c r="KHO816" s="47"/>
      <c r="KHP816" s="47"/>
      <c r="KHQ816" s="47"/>
      <c r="KHR816" s="47"/>
      <c r="KHS816" s="47"/>
      <c r="KHT816" s="47"/>
      <c r="KHU816" s="47"/>
      <c r="KHV816" s="47"/>
      <c r="KHW816" s="47"/>
      <c r="KHX816" s="47"/>
      <c r="KHY816" s="47"/>
      <c r="KHZ816" s="47"/>
      <c r="KIA816" s="47"/>
      <c r="KIB816" s="47"/>
      <c r="KIC816" s="47"/>
      <c r="KID816" s="47"/>
      <c r="KIE816" s="47"/>
      <c r="KIF816" s="47"/>
      <c r="KIG816" s="47"/>
      <c r="KIH816" s="47"/>
      <c r="KII816" s="47"/>
      <c r="KIJ816" s="47"/>
      <c r="KIK816" s="47"/>
      <c r="KIL816" s="47"/>
      <c r="KIM816" s="47"/>
      <c r="KIN816" s="47"/>
      <c r="KIO816" s="47"/>
      <c r="KIP816" s="47"/>
      <c r="KIQ816" s="47"/>
      <c r="KIR816" s="47"/>
      <c r="KIS816" s="47"/>
      <c r="KIT816" s="47"/>
      <c r="KIU816" s="47"/>
      <c r="KIV816" s="47"/>
      <c r="KIW816" s="47"/>
      <c r="KIX816" s="47"/>
      <c r="KIY816" s="47"/>
      <c r="KIZ816" s="47"/>
      <c r="KJA816" s="47"/>
      <c r="KJB816" s="47"/>
      <c r="KJC816" s="47"/>
      <c r="KJD816" s="47"/>
      <c r="KJE816" s="47"/>
      <c r="KJF816" s="47"/>
      <c r="KJG816" s="47"/>
      <c r="KJH816" s="47"/>
      <c r="KJI816" s="47"/>
      <c r="KJJ816" s="47"/>
      <c r="KJK816" s="47"/>
      <c r="KJL816" s="47"/>
      <c r="KJM816" s="47"/>
      <c r="KJN816" s="47"/>
      <c r="KJO816" s="47"/>
      <c r="KJP816" s="47"/>
      <c r="KJQ816" s="47"/>
      <c r="KJR816" s="47"/>
      <c r="KJS816" s="47"/>
      <c r="KJT816" s="47"/>
      <c r="KJU816" s="47"/>
      <c r="KJV816" s="47"/>
      <c r="KJW816" s="47"/>
      <c r="KJX816" s="47"/>
      <c r="KJY816" s="47"/>
      <c r="KJZ816" s="47"/>
      <c r="KKA816" s="47"/>
      <c r="KKB816" s="47"/>
      <c r="KKC816" s="47"/>
      <c r="KKD816" s="47"/>
      <c r="KKE816" s="47"/>
      <c r="KKF816" s="47"/>
      <c r="KKG816" s="47"/>
      <c r="KKH816" s="47"/>
      <c r="KKI816" s="47"/>
      <c r="KKJ816" s="47"/>
      <c r="KKK816" s="47"/>
      <c r="KKL816" s="47"/>
      <c r="KKM816" s="47"/>
      <c r="KKN816" s="47"/>
      <c r="KKO816" s="47"/>
      <c r="KKP816" s="47"/>
      <c r="KKQ816" s="47"/>
      <c r="KKR816" s="47"/>
      <c r="KKS816" s="47"/>
      <c r="KKT816" s="47"/>
      <c r="KKU816" s="47"/>
      <c r="KKV816" s="47"/>
      <c r="KKW816" s="47"/>
      <c r="KKX816" s="47"/>
      <c r="KKY816" s="47"/>
      <c r="KKZ816" s="47"/>
      <c r="KLA816" s="47"/>
      <c r="KLB816" s="47"/>
      <c r="KLC816" s="47"/>
      <c r="KLD816" s="47"/>
      <c r="KLE816" s="47"/>
      <c r="KLF816" s="47"/>
      <c r="KLG816" s="47"/>
      <c r="KLH816" s="47"/>
      <c r="KLI816" s="47"/>
      <c r="KLJ816" s="47"/>
      <c r="KLK816" s="47"/>
      <c r="KLL816" s="47"/>
      <c r="KLM816" s="47"/>
      <c r="KLN816" s="47"/>
      <c r="KLO816" s="47"/>
      <c r="KLP816" s="47"/>
      <c r="KLQ816" s="47"/>
      <c r="KLR816" s="47"/>
      <c r="KLS816" s="47"/>
      <c r="KLT816" s="47"/>
      <c r="KLU816" s="47"/>
      <c r="KLV816" s="47"/>
      <c r="KLW816" s="47"/>
      <c r="KLX816" s="47"/>
      <c r="KLY816" s="47"/>
      <c r="KLZ816" s="47"/>
      <c r="KMA816" s="47"/>
      <c r="KMB816" s="47"/>
      <c r="KMC816" s="47"/>
      <c r="KMD816" s="47"/>
      <c r="KME816" s="47"/>
      <c r="KMF816" s="47"/>
      <c r="KMG816" s="47"/>
      <c r="KMH816" s="47"/>
      <c r="KMI816" s="47"/>
      <c r="KMJ816" s="47"/>
      <c r="KMK816" s="47"/>
      <c r="KML816" s="47"/>
      <c r="KMM816" s="47"/>
      <c r="KMN816" s="47"/>
      <c r="KMO816" s="47"/>
      <c r="KMP816" s="47"/>
      <c r="KMQ816" s="47"/>
      <c r="KMR816" s="47"/>
      <c r="KMS816" s="47"/>
      <c r="KMT816" s="47"/>
      <c r="KMU816" s="47"/>
      <c r="KMV816" s="47"/>
      <c r="KMW816" s="47"/>
      <c r="KMX816" s="47"/>
      <c r="KMY816" s="47"/>
      <c r="KMZ816" s="47"/>
      <c r="KNA816" s="47"/>
      <c r="KNB816" s="47"/>
      <c r="KNC816" s="47"/>
      <c r="KND816" s="47"/>
      <c r="KNE816" s="47"/>
      <c r="KNF816" s="47"/>
      <c r="KNG816" s="47"/>
      <c r="KNH816" s="47"/>
      <c r="KNI816" s="47"/>
      <c r="KNJ816" s="47"/>
      <c r="KNK816" s="47"/>
      <c r="KNL816" s="47"/>
      <c r="KNM816" s="47"/>
      <c r="KNN816" s="47"/>
      <c r="KNO816" s="47"/>
      <c r="KNP816" s="47"/>
      <c r="KNQ816" s="47"/>
      <c r="KNR816" s="47"/>
      <c r="KNS816" s="47"/>
      <c r="KNT816" s="47"/>
      <c r="KNU816" s="47"/>
      <c r="KNV816" s="47"/>
      <c r="KNW816" s="47"/>
      <c r="KNX816" s="47"/>
      <c r="KNY816" s="47"/>
      <c r="KNZ816" s="47"/>
      <c r="KOA816" s="47"/>
      <c r="KOB816" s="47"/>
      <c r="KOC816" s="47"/>
      <c r="KOD816" s="47"/>
      <c r="KOE816" s="47"/>
      <c r="KOF816" s="47"/>
      <c r="KOG816" s="47"/>
      <c r="KOH816" s="47"/>
      <c r="KOI816" s="47"/>
      <c r="KOJ816" s="47"/>
      <c r="KOK816" s="47"/>
      <c r="KOL816" s="47"/>
      <c r="KOM816" s="47"/>
      <c r="KON816" s="47"/>
      <c r="KOO816" s="47"/>
      <c r="KOP816" s="47"/>
      <c r="KOQ816" s="47"/>
      <c r="KOR816" s="47"/>
      <c r="KOS816" s="47"/>
      <c r="KOT816" s="47"/>
      <c r="KOU816" s="47"/>
      <c r="KOV816" s="47"/>
      <c r="KOW816" s="47"/>
      <c r="KOX816" s="47"/>
      <c r="KOY816" s="47"/>
      <c r="KOZ816" s="47"/>
      <c r="KPA816" s="47"/>
      <c r="KPB816" s="47"/>
      <c r="KPC816" s="47"/>
      <c r="KPD816" s="47"/>
      <c r="KPE816" s="47"/>
      <c r="KPF816" s="47"/>
      <c r="KPG816" s="47"/>
      <c r="KPH816" s="47"/>
      <c r="KPI816" s="47"/>
      <c r="KPJ816" s="47"/>
      <c r="KPK816" s="47"/>
      <c r="KPL816" s="47"/>
      <c r="KPM816" s="47"/>
      <c r="KPN816" s="47"/>
      <c r="KPO816" s="47"/>
      <c r="KPP816" s="47"/>
      <c r="KPQ816" s="47"/>
      <c r="KPR816" s="47"/>
      <c r="KPS816" s="47"/>
      <c r="KPT816" s="47"/>
      <c r="KPU816" s="47"/>
      <c r="KPV816" s="47"/>
      <c r="KPW816" s="47"/>
      <c r="KPX816" s="47"/>
      <c r="KPY816" s="47"/>
      <c r="KPZ816" s="47"/>
      <c r="KQA816" s="47"/>
      <c r="KQB816" s="47"/>
      <c r="KQC816" s="47"/>
      <c r="KQD816" s="47"/>
      <c r="KQE816" s="47"/>
      <c r="KQF816" s="47"/>
      <c r="KQG816" s="47"/>
      <c r="KQH816" s="47"/>
      <c r="KQI816" s="47"/>
      <c r="KQJ816" s="47"/>
      <c r="KQK816" s="47"/>
      <c r="KQL816" s="47"/>
      <c r="KQM816" s="47"/>
      <c r="KQN816" s="47"/>
      <c r="KQO816" s="47"/>
      <c r="KQP816" s="47"/>
      <c r="KQQ816" s="47"/>
      <c r="KQR816" s="47"/>
      <c r="KQS816" s="47"/>
      <c r="KQT816" s="47"/>
      <c r="KQU816" s="47"/>
      <c r="KQV816" s="47"/>
      <c r="KQW816" s="47"/>
      <c r="KQX816" s="47"/>
      <c r="KQY816" s="47"/>
      <c r="KQZ816" s="47"/>
      <c r="KRA816" s="47"/>
      <c r="KRB816" s="47"/>
      <c r="KRC816" s="47"/>
      <c r="KRD816" s="47"/>
      <c r="KRE816" s="47"/>
      <c r="KRF816" s="47"/>
      <c r="KRG816" s="47"/>
      <c r="KRH816" s="47"/>
      <c r="KRI816" s="47"/>
      <c r="KRJ816" s="47"/>
      <c r="KRK816" s="47"/>
      <c r="KRL816" s="47"/>
      <c r="KRM816" s="47"/>
      <c r="KRN816" s="47"/>
      <c r="KRO816" s="47"/>
      <c r="KRP816" s="47"/>
      <c r="KRQ816" s="47"/>
      <c r="KRR816" s="47"/>
      <c r="KRS816" s="47"/>
      <c r="KRT816" s="47"/>
      <c r="KRU816" s="47"/>
      <c r="KRV816" s="47"/>
      <c r="KRW816" s="47"/>
      <c r="KRX816" s="47"/>
      <c r="KRY816" s="47"/>
      <c r="KRZ816" s="47"/>
      <c r="KSA816" s="47"/>
      <c r="KSB816" s="47"/>
      <c r="KSC816" s="47"/>
      <c r="KSD816" s="47"/>
      <c r="KSE816" s="47"/>
      <c r="KSF816" s="47"/>
      <c r="KSG816" s="47"/>
      <c r="KSH816" s="47"/>
      <c r="KSI816" s="47"/>
      <c r="KSJ816" s="47"/>
      <c r="KSK816" s="47"/>
      <c r="KSL816" s="47"/>
      <c r="KSM816" s="47"/>
      <c r="KSN816" s="47"/>
      <c r="KSO816" s="47"/>
      <c r="KSP816" s="47"/>
      <c r="KSQ816" s="47"/>
      <c r="KSR816" s="47"/>
      <c r="KSS816" s="47"/>
      <c r="KST816" s="47"/>
      <c r="KSU816" s="47"/>
      <c r="KSV816" s="47"/>
      <c r="KSW816" s="47"/>
      <c r="KSX816" s="47"/>
      <c r="KSY816" s="47"/>
      <c r="KSZ816" s="47"/>
      <c r="KTA816" s="47"/>
      <c r="KTB816" s="47"/>
      <c r="KTC816" s="47"/>
      <c r="KTD816" s="47"/>
      <c r="KTE816" s="47"/>
      <c r="KTF816" s="47"/>
      <c r="KTG816" s="47"/>
      <c r="KTH816" s="47"/>
      <c r="KTI816" s="47"/>
      <c r="KTJ816" s="47"/>
      <c r="KTK816" s="47"/>
      <c r="KTL816" s="47"/>
      <c r="KTM816" s="47"/>
      <c r="KTN816" s="47"/>
      <c r="KTO816" s="47"/>
      <c r="KTP816" s="47"/>
      <c r="KTQ816" s="47"/>
      <c r="KTR816" s="47"/>
      <c r="KTS816" s="47"/>
      <c r="KTT816" s="47"/>
      <c r="KTU816" s="47"/>
      <c r="KTV816" s="47"/>
      <c r="KTW816" s="47"/>
      <c r="KTX816" s="47"/>
      <c r="KTY816" s="47"/>
      <c r="KTZ816" s="47"/>
      <c r="KUA816" s="47"/>
      <c r="KUB816" s="47"/>
      <c r="KUC816" s="47"/>
      <c r="KUD816" s="47"/>
      <c r="KUE816" s="47"/>
      <c r="KUF816" s="47"/>
      <c r="KUG816" s="47"/>
      <c r="KUH816" s="47"/>
      <c r="KUI816" s="47"/>
      <c r="KUJ816" s="47"/>
      <c r="KUK816" s="47"/>
      <c r="KUL816" s="47"/>
      <c r="KUM816" s="47"/>
      <c r="KUN816" s="47"/>
      <c r="KUO816" s="47"/>
      <c r="KUP816" s="47"/>
      <c r="KUQ816" s="47"/>
      <c r="KUR816" s="47"/>
      <c r="KUS816" s="47"/>
      <c r="KUT816" s="47"/>
      <c r="KUU816" s="47"/>
      <c r="KUV816" s="47"/>
      <c r="KUW816" s="47"/>
      <c r="KUX816" s="47"/>
      <c r="KUY816" s="47"/>
      <c r="KUZ816" s="47"/>
      <c r="KVA816" s="47"/>
      <c r="KVB816" s="47"/>
      <c r="KVC816" s="47"/>
      <c r="KVD816" s="47"/>
      <c r="KVE816" s="47"/>
      <c r="KVF816" s="47"/>
      <c r="KVG816" s="47"/>
      <c r="KVH816" s="47"/>
      <c r="KVI816" s="47"/>
      <c r="KVJ816" s="47"/>
      <c r="KVK816" s="47"/>
      <c r="KVL816" s="47"/>
      <c r="KVM816" s="47"/>
      <c r="KVN816" s="47"/>
      <c r="KVO816" s="47"/>
      <c r="KVP816" s="47"/>
      <c r="KVQ816" s="47"/>
      <c r="KVR816" s="47"/>
      <c r="KVS816" s="47"/>
      <c r="KVT816" s="47"/>
      <c r="KVU816" s="47"/>
      <c r="KVV816" s="47"/>
      <c r="KVW816" s="47"/>
      <c r="KVX816" s="47"/>
      <c r="KVY816" s="47"/>
      <c r="KVZ816" s="47"/>
      <c r="KWA816" s="47"/>
      <c r="KWB816" s="47"/>
      <c r="KWC816" s="47"/>
      <c r="KWD816" s="47"/>
      <c r="KWE816" s="47"/>
      <c r="KWF816" s="47"/>
      <c r="KWG816" s="47"/>
      <c r="KWH816" s="47"/>
      <c r="KWI816" s="47"/>
      <c r="KWJ816" s="47"/>
      <c r="KWK816" s="47"/>
      <c r="KWL816" s="47"/>
      <c r="KWM816" s="47"/>
      <c r="KWN816" s="47"/>
      <c r="KWO816" s="47"/>
      <c r="KWP816" s="47"/>
      <c r="KWQ816" s="47"/>
      <c r="KWR816" s="47"/>
      <c r="KWS816" s="47"/>
      <c r="KWT816" s="47"/>
      <c r="KWU816" s="47"/>
      <c r="KWV816" s="47"/>
      <c r="KWW816" s="47"/>
      <c r="KWX816" s="47"/>
      <c r="KWY816" s="47"/>
      <c r="KWZ816" s="47"/>
      <c r="KXA816" s="47"/>
      <c r="KXB816" s="47"/>
      <c r="KXC816" s="47"/>
      <c r="KXD816" s="47"/>
      <c r="KXE816" s="47"/>
      <c r="KXF816" s="47"/>
      <c r="KXG816" s="47"/>
      <c r="KXH816" s="47"/>
      <c r="KXI816" s="47"/>
      <c r="KXJ816" s="47"/>
      <c r="KXK816" s="47"/>
      <c r="KXL816" s="47"/>
      <c r="KXM816" s="47"/>
      <c r="KXN816" s="47"/>
      <c r="KXO816" s="47"/>
      <c r="KXP816" s="47"/>
      <c r="KXQ816" s="47"/>
      <c r="KXR816" s="47"/>
      <c r="KXS816" s="47"/>
      <c r="KXT816" s="47"/>
      <c r="KXU816" s="47"/>
      <c r="KXV816" s="47"/>
      <c r="KXW816" s="47"/>
      <c r="KXX816" s="47"/>
      <c r="KXY816" s="47"/>
      <c r="KXZ816" s="47"/>
      <c r="KYA816" s="47"/>
      <c r="KYB816" s="47"/>
      <c r="KYC816" s="47"/>
      <c r="KYD816" s="47"/>
      <c r="KYE816" s="47"/>
      <c r="KYF816" s="47"/>
      <c r="KYG816" s="47"/>
      <c r="KYH816" s="47"/>
      <c r="KYI816" s="47"/>
      <c r="KYJ816" s="47"/>
      <c r="KYK816" s="47"/>
      <c r="KYL816" s="47"/>
      <c r="KYM816" s="47"/>
      <c r="KYN816" s="47"/>
      <c r="KYO816" s="47"/>
      <c r="KYP816" s="47"/>
      <c r="KYQ816" s="47"/>
      <c r="KYR816" s="47"/>
      <c r="KYS816" s="47"/>
      <c r="KYT816" s="47"/>
      <c r="KYU816" s="47"/>
      <c r="KYV816" s="47"/>
      <c r="KYW816" s="47"/>
      <c r="KYX816" s="47"/>
      <c r="KYY816" s="47"/>
      <c r="KYZ816" s="47"/>
      <c r="KZA816" s="47"/>
      <c r="KZB816" s="47"/>
      <c r="KZC816" s="47"/>
      <c r="KZD816" s="47"/>
      <c r="KZE816" s="47"/>
      <c r="KZF816" s="47"/>
      <c r="KZG816" s="47"/>
      <c r="KZH816" s="47"/>
      <c r="KZI816" s="47"/>
      <c r="KZJ816" s="47"/>
      <c r="KZK816" s="47"/>
      <c r="KZL816" s="47"/>
      <c r="KZM816" s="47"/>
      <c r="KZN816" s="47"/>
      <c r="KZO816" s="47"/>
      <c r="KZP816" s="47"/>
      <c r="KZQ816" s="47"/>
      <c r="KZR816" s="47"/>
      <c r="KZS816" s="47"/>
      <c r="KZT816" s="47"/>
      <c r="KZU816" s="47"/>
      <c r="KZV816" s="47"/>
      <c r="KZW816" s="47"/>
      <c r="KZX816" s="47"/>
      <c r="KZY816" s="47"/>
      <c r="KZZ816" s="47"/>
      <c r="LAA816" s="47"/>
      <c r="LAB816" s="47"/>
      <c r="LAC816" s="47"/>
      <c r="LAD816" s="47"/>
      <c r="LAE816" s="47"/>
      <c r="LAF816" s="47"/>
      <c r="LAG816" s="47"/>
      <c r="LAH816" s="47"/>
      <c r="LAI816" s="47"/>
      <c r="LAJ816" s="47"/>
      <c r="LAK816" s="47"/>
      <c r="LAL816" s="47"/>
      <c r="LAM816" s="47"/>
      <c r="LAN816" s="47"/>
      <c r="LAO816" s="47"/>
      <c r="LAP816" s="47"/>
      <c r="LAQ816" s="47"/>
      <c r="LAR816" s="47"/>
      <c r="LAS816" s="47"/>
      <c r="LAT816" s="47"/>
      <c r="LAU816" s="47"/>
      <c r="LAV816" s="47"/>
      <c r="LAW816" s="47"/>
      <c r="LAX816" s="47"/>
      <c r="LAY816" s="47"/>
      <c r="LAZ816" s="47"/>
      <c r="LBA816" s="47"/>
      <c r="LBB816" s="47"/>
      <c r="LBC816" s="47"/>
      <c r="LBD816" s="47"/>
      <c r="LBE816" s="47"/>
      <c r="LBF816" s="47"/>
      <c r="LBG816" s="47"/>
      <c r="LBH816" s="47"/>
      <c r="LBI816" s="47"/>
      <c r="LBJ816" s="47"/>
      <c r="LBK816" s="47"/>
      <c r="LBL816" s="47"/>
      <c r="LBM816" s="47"/>
      <c r="LBN816" s="47"/>
      <c r="LBO816" s="47"/>
      <c r="LBP816" s="47"/>
      <c r="LBQ816" s="47"/>
      <c r="LBR816" s="47"/>
      <c r="LBS816" s="47"/>
      <c r="LBT816" s="47"/>
      <c r="LBU816" s="47"/>
      <c r="LBV816" s="47"/>
      <c r="LBW816" s="47"/>
      <c r="LBX816" s="47"/>
      <c r="LBY816" s="47"/>
      <c r="LBZ816" s="47"/>
      <c r="LCA816" s="47"/>
      <c r="LCB816" s="47"/>
      <c r="LCC816" s="47"/>
      <c r="LCD816" s="47"/>
      <c r="LCE816" s="47"/>
      <c r="LCF816" s="47"/>
      <c r="LCG816" s="47"/>
      <c r="LCH816" s="47"/>
      <c r="LCI816" s="47"/>
      <c r="LCJ816" s="47"/>
      <c r="LCK816" s="47"/>
      <c r="LCL816" s="47"/>
      <c r="LCM816" s="47"/>
      <c r="LCN816" s="47"/>
      <c r="LCO816" s="47"/>
      <c r="LCP816" s="47"/>
      <c r="LCQ816" s="47"/>
      <c r="LCR816" s="47"/>
      <c r="LCS816" s="47"/>
      <c r="LCT816" s="47"/>
      <c r="LCU816" s="47"/>
      <c r="LCV816" s="47"/>
      <c r="LCW816" s="47"/>
      <c r="LCX816" s="47"/>
      <c r="LCY816" s="47"/>
      <c r="LCZ816" s="47"/>
      <c r="LDA816" s="47"/>
      <c r="LDB816" s="47"/>
      <c r="LDC816" s="47"/>
      <c r="LDD816" s="47"/>
      <c r="LDE816" s="47"/>
      <c r="LDF816" s="47"/>
      <c r="LDG816" s="47"/>
      <c r="LDH816" s="47"/>
      <c r="LDI816" s="47"/>
      <c r="LDJ816" s="47"/>
      <c r="LDK816" s="47"/>
      <c r="LDL816" s="47"/>
      <c r="LDM816" s="47"/>
      <c r="LDN816" s="47"/>
      <c r="LDO816" s="47"/>
      <c r="LDP816" s="47"/>
      <c r="LDQ816" s="47"/>
      <c r="LDR816" s="47"/>
      <c r="LDS816" s="47"/>
      <c r="LDT816" s="47"/>
      <c r="LDU816" s="47"/>
      <c r="LDV816" s="47"/>
      <c r="LDW816" s="47"/>
      <c r="LDX816" s="47"/>
      <c r="LDY816" s="47"/>
      <c r="LDZ816" s="47"/>
      <c r="LEA816" s="47"/>
      <c r="LEB816" s="47"/>
      <c r="LEC816" s="47"/>
      <c r="LED816" s="47"/>
      <c r="LEE816" s="47"/>
      <c r="LEF816" s="47"/>
      <c r="LEG816" s="47"/>
      <c r="LEH816" s="47"/>
      <c r="LEI816" s="47"/>
      <c r="LEJ816" s="47"/>
      <c r="LEK816" s="47"/>
      <c r="LEL816" s="47"/>
      <c r="LEM816" s="47"/>
      <c r="LEN816" s="47"/>
      <c r="LEO816" s="47"/>
      <c r="LEP816" s="47"/>
      <c r="LEQ816" s="47"/>
      <c r="LER816" s="47"/>
      <c r="LES816" s="47"/>
      <c r="LET816" s="47"/>
      <c r="LEU816" s="47"/>
      <c r="LEV816" s="47"/>
      <c r="LEW816" s="47"/>
      <c r="LEX816" s="47"/>
      <c r="LEY816" s="47"/>
      <c r="LEZ816" s="47"/>
      <c r="LFA816" s="47"/>
      <c r="LFB816" s="47"/>
      <c r="LFC816" s="47"/>
      <c r="LFD816" s="47"/>
      <c r="LFE816" s="47"/>
      <c r="LFF816" s="47"/>
      <c r="LFG816" s="47"/>
      <c r="LFH816" s="47"/>
      <c r="LFI816" s="47"/>
      <c r="LFJ816" s="47"/>
      <c r="LFK816" s="47"/>
      <c r="LFL816" s="47"/>
      <c r="LFM816" s="47"/>
      <c r="LFN816" s="47"/>
      <c r="LFO816" s="47"/>
      <c r="LFP816" s="47"/>
      <c r="LFQ816" s="47"/>
      <c r="LFR816" s="47"/>
      <c r="LFS816" s="47"/>
      <c r="LFT816" s="47"/>
      <c r="LFU816" s="47"/>
      <c r="LFV816" s="47"/>
      <c r="LFW816" s="47"/>
      <c r="LFX816" s="47"/>
      <c r="LFY816" s="47"/>
      <c r="LFZ816" s="47"/>
      <c r="LGA816" s="47"/>
      <c r="LGB816" s="47"/>
      <c r="LGC816" s="47"/>
      <c r="LGD816" s="47"/>
      <c r="LGE816" s="47"/>
      <c r="LGF816" s="47"/>
      <c r="LGG816" s="47"/>
      <c r="LGH816" s="47"/>
      <c r="LGI816" s="47"/>
      <c r="LGJ816" s="47"/>
      <c r="LGK816" s="47"/>
      <c r="LGL816" s="47"/>
      <c r="LGM816" s="47"/>
      <c r="LGN816" s="47"/>
      <c r="LGO816" s="47"/>
      <c r="LGP816" s="47"/>
      <c r="LGQ816" s="47"/>
      <c r="LGR816" s="47"/>
      <c r="LGS816" s="47"/>
      <c r="LGT816" s="47"/>
      <c r="LGU816" s="47"/>
      <c r="LGV816" s="47"/>
      <c r="LGW816" s="47"/>
      <c r="LGX816" s="47"/>
      <c r="LGY816" s="47"/>
      <c r="LGZ816" s="47"/>
      <c r="LHA816" s="47"/>
      <c r="LHB816" s="47"/>
      <c r="LHC816" s="47"/>
      <c r="LHD816" s="47"/>
      <c r="LHE816" s="47"/>
      <c r="LHF816" s="47"/>
      <c r="LHG816" s="47"/>
      <c r="LHH816" s="47"/>
      <c r="LHI816" s="47"/>
      <c r="LHJ816" s="47"/>
      <c r="LHK816" s="47"/>
      <c r="LHL816" s="47"/>
      <c r="LHM816" s="47"/>
      <c r="LHN816" s="47"/>
      <c r="LHO816" s="47"/>
      <c r="LHP816" s="47"/>
      <c r="LHQ816" s="47"/>
      <c r="LHR816" s="47"/>
      <c r="LHS816" s="47"/>
      <c r="LHT816" s="47"/>
      <c r="LHU816" s="47"/>
      <c r="LHV816" s="47"/>
      <c r="LHW816" s="47"/>
      <c r="LHX816" s="47"/>
      <c r="LHY816" s="47"/>
      <c r="LHZ816" s="47"/>
      <c r="LIA816" s="47"/>
      <c r="LIB816" s="47"/>
      <c r="LIC816" s="47"/>
      <c r="LID816" s="47"/>
      <c r="LIE816" s="47"/>
      <c r="LIF816" s="47"/>
      <c r="LIG816" s="47"/>
      <c r="LIH816" s="47"/>
      <c r="LII816" s="47"/>
      <c r="LIJ816" s="47"/>
      <c r="LIK816" s="47"/>
      <c r="LIL816" s="47"/>
      <c r="LIM816" s="47"/>
      <c r="LIN816" s="47"/>
      <c r="LIO816" s="47"/>
      <c r="LIP816" s="47"/>
      <c r="LIQ816" s="47"/>
      <c r="LIR816" s="47"/>
      <c r="LIS816" s="47"/>
      <c r="LIT816" s="47"/>
      <c r="LIU816" s="47"/>
      <c r="LIV816" s="47"/>
      <c r="LIW816" s="47"/>
      <c r="LIX816" s="47"/>
      <c r="LIY816" s="47"/>
      <c r="LIZ816" s="47"/>
      <c r="LJA816" s="47"/>
      <c r="LJB816" s="47"/>
      <c r="LJC816" s="47"/>
      <c r="LJD816" s="47"/>
      <c r="LJE816" s="47"/>
      <c r="LJF816" s="47"/>
      <c r="LJG816" s="47"/>
      <c r="LJH816" s="47"/>
      <c r="LJI816" s="47"/>
      <c r="LJJ816" s="47"/>
      <c r="LJK816" s="47"/>
      <c r="LJL816" s="47"/>
      <c r="LJM816" s="47"/>
      <c r="LJN816" s="47"/>
      <c r="LJO816" s="47"/>
      <c r="LJP816" s="47"/>
      <c r="LJQ816" s="47"/>
      <c r="LJR816" s="47"/>
      <c r="LJS816" s="47"/>
      <c r="LJT816" s="47"/>
      <c r="LJU816" s="47"/>
      <c r="LJV816" s="47"/>
      <c r="LJW816" s="47"/>
      <c r="LJX816" s="47"/>
      <c r="LJY816" s="47"/>
      <c r="LJZ816" s="47"/>
      <c r="LKA816" s="47"/>
      <c r="LKB816" s="47"/>
      <c r="LKC816" s="47"/>
      <c r="LKD816" s="47"/>
      <c r="LKE816" s="47"/>
      <c r="LKF816" s="47"/>
      <c r="LKG816" s="47"/>
      <c r="LKH816" s="47"/>
      <c r="LKI816" s="47"/>
      <c r="LKJ816" s="47"/>
      <c r="LKK816" s="47"/>
      <c r="LKL816" s="47"/>
      <c r="LKM816" s="47"/>
      <c r="LKN816" s="47"/>
      <c r="LKO816" s="47"/>
      <c r="LKP816" s="47"/>
      <c r="LKQ816" s="47"/>
      <c r="LKR816" s="47"/>
      <c r="LKS816" s="47"/>
      <c r="LKT816" s="47"/>
      <c r="LKU816" s="47"/>
      <c r="LKV816" s="47"/>
      <c r="LKW816" s="47"/>
      <c r="LKX816" s="47"/>
      <c r="LKY816" s="47"/>
      <c r="LKZ816" s="47"/>
      <c r="LLA816" s="47"/>
      <c r="LLB816" s="47"/>
      <c r="LLC816" s="47"/>
      <c r="LLD816" s="47"/>
      <c r="LLE816" s="47"/>
      <c r="LLF816" s="47"/>
      <c r="LLG816" s="47"/>
      <c r="LLH816" s="47"/>
      <c r="LLI816" s="47"/>
      <c r="LLJ816" s="47"/>
      <c r="LLK816" s="47"/>
      <c r="LLL816" s="47"/>
      <c r="LLM816" s="47"/>
      <c r="LLN816" s="47"/>
      <c r="LLO816" s="47"/>
      <c r="LLP816" s="47"/>
      <c r="LLQ816" s="47"/>
      <c r="LLR816" s="47"/>
      <c r="LLS816" s="47"/>
      <c r="LLT816" s="47"/>
      <c r="LLU816" s="47"/>
      <c r="LLV816" s="47"/>
      <c r="LLW816" s="47"/>
      <c r="LLX816" s="47"/>
      <c r="LLY816" s="47"/>
      <c r="LLZ816" s="47"/>
      <c r="LMA816" s="47"/>
      <c r="LMB816" s="47"/>
      <c r="LMC816" s="47"/>
      <c r="LMD816" s="47"/>
      <c r="LME816" s="47"/>
      <c r="LMF816" s="47"/>
      <c r="LMG816" s="47"/>
      <c r="LMH816" s="47"/>
      <c r="LMI816" s="47"/>
      <c r="LMJ816" s="47"/>
      <c r="LMK816" s="47"/>
      <c r="LML816" s="47"/>
      <c r="LMM816" s="47"/>
      <c r="LMN816" s="47"/>
      <c r="LMO816" s="47"/>
      <c r="LMP816" s="47"/>
      <c r="LMQ816" s="47"/>
      <c r="LMR816" s="47"/>
      <c r="LMS816" s="47"/>
      <c r="LMT816" s="47"/>
      <c r="LMU816" s="47"/>
      <c r="LMV816" s="47"/>
      <c r="LMW816" s="47"/>
      <c r="LMX816" s="47"/>
      <c r="LMY816" s="47"/>
      <c r="LMZ816" s="47"/>
      <c r="LNA816" s="47"/>
      <c r="LNB816" s="47"/>
      <c r="LNC816" s="47"/>
      <c r="LND816" s="47"/>
      <c r="LNE816" s="47"/>
      <c r="LNF816" s="47"/>
      <c r="LNG816" s="47"/>
      <c r="LNH816" s="47"/>
      <c r="LNI816" s="47"/>
      <c r="LNJ816" s="47"/>
      <c r="LNK816" s="47"/>
      <c r="LNL816" s="47"/>
      <c r="LNM816" s="47"/>
      <c r="LNN816" s="47"/>
      <c r="LNO816" s="47"/>
      <c r="LNP816" s="47"/>
      <c r="LNQ816" s="47"/>
      <c r="LNR816" s="47"/>
      <c r="LNS816" s="47"/>
      <c r="LNT816" s="47"/>
      <c r="LNU816" s="47"/>
      <c r="LNV816" s="47"/>
      <c r="LNW816" s="47"/>
      <c r="LNX816" s="47"/>
      <c r="LNY816" s="47"/>
      <c r="LNZ816" s="47"/>
      <c r="LOA816" s="47"/>
      <c r="LOB816" s="47"/>
      <c r="LOC816" s="47"/>
      <c r="LOD816" s="47"/>
      <c r="LOE816" s="47"/>
      <c r="LOF816" s="47"/>
      <c r="LOG816" s="47"/>
      <c r="LOH816" s="47"/>
      <c r="LOI816" s="47"/>
      <c r="LOJ816" s="47"/>
      <c r="LOK816" s="47"/>
      <c r="LOL816" s="47"/>
      <c r="LOM816" s="47"/>
      <c r="LON816" s="47"/>
      <c r="LOO816" s="47"/>
      <c r="LOP816" s="47"/>
      <c r="LOQ816" s="47"/>
      <c r="LOR816" s="47"/>
      <c r="LOS816" s="47"/>
      <c r="LOT816" s="47"/>
      <c r="LOU816" s="47"/>
      <c r="LOV816" s="47"/>
      <c r="LOW816" s="47"/>
      <c r="LOX816" s="47"/>
      <c r="LOY816" s="47"/>
      <c r="LOZ816" s="47"/>
      <c r="LPA816" s="47"/>
      <c r="LPB816" s="47"/>
      <c r="LPC816" s="47"/>
      <c r="LPD816" s="47"/>
      <c r="LPE816" s="47"/>
      <c r="LPF816" s="47"/>
      <c r="LPG816" s="47"/>
      <c r="LPH816" s="47"/>
      <c r="LPI816" s="47"/>
      <c r="LPJ816" s="47"/>
      <c r="LPK816" s="47"/>
      <c r="LPL816" s="47"/>
      <c r="LPM816" s="47"/>
      <c r="LPN816" s="47"/>
      <c r="LPO816" s="47"/>
      <c r="LPP816" s="47"/>
      <c r="LPQ816" s="47"/>
      <c r="LPR816" s="47"/>
      <c r="LPS816" s="47"/>
      <c r="LPT816" s="47"/>
      <c r="LPU816" s="47"/>
      <c r="LPV816" s="47"/>
      <c r="LPW816" s="47"/>
      <c r="LPX816" s="47"/>
      <c r="LPY816" s="47"/>
      <c r="LPZ816" s="47"/>
      <c r="LQA816" s="47"/>
      <c r="LQB816" s="47"/>
      <c r="LQC816" s="47"/>
      <c r="LQD816" s="47"/>
      <c r="LQE816" s="47"/>
      <c r="LQF816" s="47"/>
      <c r="LQG816" s="47"/>
      <c r="LQH816" s="47"/>
      <c r="LQI816" s="47"/>
      <c r="LQJ816" s="47"/>
      <c r="LQK816" s="47"/>
      <c r="LQL816" s="47"/>
      <c r="LQM816" s="47"/>
      <c r="LQN816" s="47"/>
      <c r="LQO816" s="47"/>
      <c r="LQP816" s="47"/>
      <c r="LQQ816" s="47"/>
      <c r="LQR816" s="47"/>
      <c r="LQS816" s="47"/>
      <c r="LQT816" s="47"/>
      <c r="LQU816" s="47"/>
      <c r="LQV816" s="47"/>
      <c r="LQW816" s="47"/>
      <c r="LQX816" s="47"/>
      <c r="LQY816" s="47"/>
      <c r="LQZ816" s="47"/>
      <c r="LRA816" s="47"/>
      <c r="LRB816" s="47"/>
      <c r="LRC816" s="47"/>
      <c r="LRD816" s="47"/>
      <c r="LRE816" s="47"/>
      <c r="LRF816" s="47"/>
      <c r="LRG816" s="47"/>
      <c r="LRH816" s="47"/>
      <c r="LRI816" s="47"/>
      <c r="LRJ816" s="47"/>
      <c r="LRK816" s="47"/>
      <c r="LRL816" s="47"/>
      <c r="LRM816" s="47"/>
      <c r="LRN816" s="47"/>
      <c r="LRO816" s="47"/>
      <c r="LRP816" s="47"/>
      <c r="LRQ816" s="47"/>
      <c r="LRR816" s="47"/>
      <c r="LRS816" s="47"/>
      <c r="LRT816" s="47"/>
      <c r="LRU816" s="47"/>
      <c r="LRV816" s="47"/>
      <c r="LRW816" s="47"/>
      <c r="LRX816" s="47"/>
      <c r="LRY816" s="47"/>
      <c r="LRZ816" s="47"/>
      <c r="LSA816" s="47"/>
      <c r="LSB816" s="47"/>
      <c r="LSC816" s="47"/>
      <c r="LSD816" s="47"/>
      <c r="LSE816" s="47"/>
      <c r="LSF816" s="47"/>
      <c r="LSG816" s="47"/>
      <c r="LSH816" s="47"/>
      <c r="LSI816" s="47"/>
      <c r="LSJ816" s="47"/>
      <c r="LSK816" s="47"/>
      <c r="LSL816" s="47"/>
      <c r="LSM816" s="47"/>
      <c r="LSN816" s="47"/>
      <c r="LSO816" s="47"/>
      <c r="LSP816" s="47"/>
      <c r="LSQ816" s="47"/>
      <c r="LSR816" s="47"/>
      <c r="LSS816" s="47"/>
      <c r="LST816" s="47"/>
      <c r="LSU816" s="47"/>
      <c r="LSV816" s="47"/>
      <c r="LSW816" s="47"/>
      <c r="LSX816" s="47"/>
      <c r="LSY816" s="47"/>
      <c r="LSZ816" s="47"/>
      <c r="LTA816" s="47"/>
      <c r="LTB816" s="47"/>
      <c r="LTC816" s="47"/>
      <c r="LTD816" s="47"/>
      <c r="LTE816" s="47"/>
      <c r="LTF816" s="47"/>
      <c r="LTG816" s="47"/>
      <c r="LTH816" s="47"/>
      <c r="LTI816" s="47"/>
      <c r="LTJ816" s="47"/>
      <c r="LTK816" s="47"/>
      <c r="LTL816" s="47"/>
      <c r="LTM816" s="47"/>
      <c r="LTN816" s="47"/>
      <c r="LTO816" s="47"/>
      <c r="LTP816" s="47"/>
      <c r="LTQ816" s="47"/>
      <c r="LTR816" s="47"/>
      <c r="LTS816" s="47"/>
      <c r="LTT816" s="47"/>
      <c r="LTU816" s="47"/>
      <c r="LTV816" s="47"/>
      <c r="LTW816" s="47"/>
      <c r="LTX816" s="47"/>
      <c r="LTY816" s="47"/>
      <c r="LTZ816" s="47"/>
      <c r="LUA816" s="47"/>
      <c r="LUB816" s="47"/>
      <c r="LUC816" s="47"/>
      <c r="LUD816" s="47"/>
      <c r="LUE816" s="47"/>
      <c r="LUF816" s="47"/>
      <c r="LUG816" s="47"/>
      <c r="LUH816" s="47"/>
      <c r="LUI816" s="47"/>
      <c r="LUJ816" s="47"/>
      <c r="LUK816" s="47"/>
      <c r="LUL816" s="47"/>
      <c r="LUM816" s="47"/>
      <c r="LUN816" s="47"/>
      <c r="LUO816" s="47"/>
      <c r="LUP816" s="47"/>
      <c r="LUQ816" s="47"/>
      <c r="LUR816" s="47"/>
      <c r="LUS816" s="47"/>
      <c r="LUT816" s="47"/>
      <c r="LUU816" s="47"/>
      <c r="LUV816" s="47"/>
      <c r="LUW816" s="47"/>
      <c r="LUX816" s="47"/>
      <c r="LUY816" s="47"/>
      <c r="LUZ816" s="47"/>
      <c r="LVA816" s="47"/>
      <c r="LVB816" s="47"/>
      <c r="LVC816" s="47"/>
      <c r="LVD816" s="47"/>
      <c r="LVE816" s="47"/>
      <c r="LVF816" s="47"/>
      <c r="LVG816" s="47"/>
      <c r="LVH816" s="47"/>
      <c r="LVI816" s="47"/>
      <c r="LVJ816" s="47"/>
      <c r="LVK816" s="47"/>
      <c r="LVL816" s="47"/>
      <c r="LVM816" s="47"/>
      <c r="LVN816" s="47"/>
      <c r="LVO816" s="47"/>
      <c r="LVP816" s="47"/>
      <c r="LVQ816" s="47"/>
      <c r="LVR816" s="47"/>
      <c r="LVS816" s="47"/>
      <c r="LVT816" s="47"/>
      <c r="LVU816" s="47"/>
      <c r="LVV816" s="47"/>
      <c r="LVW816" s="47"/>
      <c r="LVX816" s="47"/>
      <c r="LVY816" s="47"/>
      <c r="LVZ816" s="47"/>
      <c r="LWA816" s="47"/>
      <c r="LWB816" s="47"/>
      <c r="LWC816" s="47"/>
      <c r="LWD816" s="47"/>
      <c r="LWE816" s="47"/>
      <c r="LWF816" s="47"/>
      <c r="LWG816" s="47"/>
      <c r="LWH816" s="47"/>
      <c r="LWI816" s="47"/>
      <c r="LWJ816" s="47"/>
      <c r="LWK816" s="47"/>
      <c r="LWL816" s="47"/>
      <c r="LWM816" s="47"/>
      <c r="LWN816" s="47"/>
      <c r="LWO816" s="47"/>
      <c r="LWP816" s="47"/>
      <c r="LWQ816" s="47"/>
      <c r="LWR816" s="47"/>
      <c r="LWS816" s="47"/>
      <c r="LWT816" s="47"/>
      <c r="LWU816" s="47"/>
      <c r="LWV816" s="47"/>
      <c r="LWW816" s="47"/>
      <c r="LWX816" s="47"/>
      <c r="LWY816" s="47"/>
      <c r="LWZ816" s="47"/>
      <c r="LXA816" s="47"/>
      <c r="LXB816" s="47"/>
      <c r="LXC816" s="47"/>
      <c r="LXD816" s="47"/>
      <c r="LXE816" s="47"/>
      <c r="LXF816" s="47"/>
      <c r="LXG816" s="47"/>
      <c r="LXH816" s="47"/>
      <c r="LXI816" s="47"/>
      <c r="LXJ816" s="47"/>
      <c r="LXK816" s="47"/>
      <c r="LXL816" s="47"/>
      <c r="LXM816" s="47"/>
      <c r="LXN816" s="47"/>
      <c r="LXO816" s="47"/>
      <c r="LXP816" s="47"/>
      <c r="LXQ816" s="47"/>
      <c r="LXR816" s="47"/>
      <c r="LXS816" s="47"/>
      <c r="LXT816" s="47"/>
      <c r="LXU816" s="47"/>
      <c r="LXV816" s="47"/>
      <c r="LXW816" s="47"/>
      <c r="LXX816" s="47"/>
      <c r="LXY816" s="47"/>
      <c r="LXZ816" s="47"/>
      <c r="LYA816" s="47"/>
      <c r="LYB816" s="47"/>
      <c r="LYC816" s="47"/>
      <c r="LYD816" s="47"/>
      <c r="LYE816" s="47"/>
      <c r="LYF816" s="47"/>
      <c r="LYG816" s="47"/>
      <c r="LYH816" s="47"/>
      <c r="LYI816" s="47"/>
      <c r="LYJ816" s="47"/>
      <c r="LYK816" s="47"/>
      <c r="LYL816" s="47"/>
      <c r="LYM816" s="47"/>
      <c r="LYN816" s="47"/>
      <c r="LYO816" s="47"/>
      <c r="LYP816" s="47"/>
      <c r="LYQ816" s="47"/>
      <c r="LYR816" s="47"/>
      <c r="LYS816" s="47"/>
      <c r="LYT816" s="47"/>
      <c r="LYU816" s="47"/>
      <c r="LYV816" s="47"/>
      <c r="LYW816" s="47"/>
      <c r="LYX816" s="47"/>
      <c r="LYY816" s="47"/>
      <c r="LYZ816" s="47"/>
      <c r="LZA816" s="47"/>
      <c r="LZB816" s="47"/>
      <c r="LZC816" s="47"/>
      <c r="LZD816" s="47"/>
      <c r="LZE816" s="47"/>
      <c r="LZF816" s="47"/>
      <c r="LZG816" s="47"/>
      <c r="LZH816" s="47"/>
      <c r="LZI816" s="47"/>
      <c r="LZJ816" s="47"/>
      <c r="LZK816" s="47"/>
      <c r="LZL816" s="47"/>
      <c r="LZM816" s="47"/>
      <c r="LZN816" s="47"/>
      <c r="LZO816" s="47"/>
      <c r="LZP816" s="47"/>
      <c r="LZQ816" s="47"/>
      <c r="LZR816" s="47"/>
      <c r="LZS816" s="47"/>
      <c r="LZT816" s="47"/>
      <c r="LZU816" s="47"/>
      <c r="LZV816" s="47"/>
      <c r="LZW816" s="47"/>
      <c r="LZX816" s="47"/>
      <c r="LZY816" s="47"/>
      <c r="LZZ816" s="47"/>
      <c r="MAA816" s="47"/>
      <c r="MAB816" s="47"/>
      <c r="MAC816" s="47"/>
      <c r="MAD816" s="47"/>
      <c r="MAE816" s="47"/>
      <c r="MAF816" s="47"/>
      <c r="MAG816" s="47"/>
      <c r="MAH816" s="47"/>
      <c r="MAI816" s="47"/>
      <c r="MAJ816" s="47"/>
      <c r="MAK816" s="47"/>
      <c r="MAL816" s="47"/>
      <c r="MAM816" s="47"/>
      <c r="MAN816" s="47"/>
      <c r="MAO816" s="47"/>
      <c r="MAP816" s="47"/>
      <c r="MAQ816" s="47"/>
      <c r="MAR816" s="47"/>
      <c r="MAS816" s="47"/>
      <c r="MAT816" s="47"/>
      <c r="MAU816" s="47"/>
      <c r="MAV816" s="47"/>
      <c r="MAW816" s="47"/>
      <c r="MAX816" s="47"/>
      <c r="MAY816" s="47"/>
      <c r="MAZ816" s="47"/>
      <c r="MBA816" s="47"/>
      <c r="MBB816" s="47"/>
      <c r="MBC816" s="47"/>
      <c r="MBD816" s="47"/>
      <c r="MBE816" s="47"/>
      <c r="MBF816" s="47"/>
      <c r="MBG816" s="47"/>
      <c r="MBH816" s="47"/>
      <c r="MBI816" s="47"/>
      <c r="MBJ816" s="47"/>
      <c r="MBK816" s="47"/>
      <c r="MBL816" s="47"/>
      <c r="MBM816" s="47"/>
      <c r="MBN816" s="47"/>
      <c r="MBO816" s="47"/>
      <c r="MBP816" s="47"/>
      <c r="MBQ816" s="47"/>
      <c r="MBR816" s="47"/>
      <c r="MBS816" s="47"/>
      <c r="MBT816" s="47"/>
      <c r="MBU816" s="47"/>
      <c r="MBV816" s="47"/>
      <c r="MBW816" s="47"/>
      <c r="MBX816" s="47"/>
      <c r="MBY816" s="47"/>
      <c r="MBZ816" s="47"/>
      <c r="MCA816" s="47"/>
      <c r="MCB816" s="47"/>
      <c r="MCC816" s="47"/>
      <c r="MCD816" s="47"/>
      <c r="MCE816" s="47"/>
      <c r="MCF816" s="47"/>
      <c r="MCG816" s="47"/>
      <c r="MCH816" s="47"/>
      <c r="MCI816" s="47"/>
      <c r="MCJ816" s="47"/>
      <c r="MCK816" s="47"/>
      <c r="MCL816" s="47"/>
      <c r="MCM816" s="47"/>
      <c r="MCN816" s="47"/>
      <c r="MCO816" s="47"/>
      <c r="MCP816" s="47"/>
      <c r="MCQ816" s="47"/>
      <c r="MCR816" s="47"/>
      <c r="MCS816" s="47"/>
      <c r="MCT816" s="47"/>
      <c r="MCU816" s="47"/>
      <c r="MCV816" s="47"/>
      <c r="MCW816" s="47"/>
      <c r="MCX816" s="47"/>
      <c r="MCY816" s="47"/>
      <c r="MCZ816" s="47"/>
      <c r="MDA816" s="47"/>
      <c r="MDB816" s="47"/>
      <c r="MDC816" s="47"/>
      <c r="MDD816" s="47"/>
      <c r="MDE816" s="47"/>
      <c r="MDF816" s="47"/>
      <c r="MDG816" s="47"/>
      <c r="MDH816" s="47"/>
      <c r="MDI816" s="47"/>
      <c r="MDJ816" s="47"/>
      <c r="MDK816" s="47"/>
      <c r="MDL816" s="47"/>
      <c r="MDM816" s="47"/>
      <c r="MDN816" s="47"/>
      <c r="MDO816" s="47"/>
      <c r="MDP816" s="47"/>
      <c r="MDQ816" s="47"/>
      <c r="MDR816" s="47"/>
      <c r="MDS816" s="47"/>
      <c r="MDT816" s="47"/>
      <c r="MDU816" s="47"/>
      <c r="MDV816" s="47"/>
      <c r="MDW816" s="47"/>
      <c r="MDX816" s="47"/>
      <c r="MDY816" s="47"/>
      <c r="MDZ816" s="47"/>
      <c r="MEA816" s="47"/>
      <c r="MEB816" s="47"/>
      <c r="MEC816" s="47"/>
      <c r="MED816" s="47"/>
      <c r="MEE816" s="47"/>
      <c r="MEF816" s="47"/>
      <c r="MEG816" s="47"/>
      <c r="MEH816" s="47"/>
      <c r="MEI816" s="47"/>
      <c r="MEJ816" s="47"/>
      <c r="MEK816" s="47"/>
      <c r="MEL816" s="47"/>
      <c r="MEM816" s="47"/>
      <c r="MEN816" s="47"/>
      <c r="MEO816" s="47"/>
      <c r="MEP816" s="47"/>
      <c r="MEQ816" s="47"/>
      <c r="MER816" s="47"/>
      <c r="MES816" s="47"/>
      <c r="MET816" s="47"/>
      <c r="MEU816" s="47"/>
      <c r="MEV816" s="47"/>
      <c r="MEW816" s="47"/>
      <c r="MEX816" s="47"/>
      <c r="MEY816" s="47"/>
      <c r="MEZ816" s="47"/>
      <c r="MFA816" s="47"/>
      <c r="MFB816" s="47"/>
      <c r="MFC816" s="47"/>
      <c r="MFD816" s="47"/>
      <c r="MFE816" s="47"/>
      <c r="MFF816" s="47"/>
      <c r="MFG816" s="47"/>
      <c r="MFH816" s="47"/>
      <c r="MFI816" s="47"/>
      <c r="MFJ816" s="47"/>
      <c r="MFK816" s="47"/>
      <c r="MFL816" s="47"/>
      <c r="MFM816" s="47"/>
      <c r="MFN816" s="47"/>
      <c r="MFO816" s="47"/>
      <c r="MFP816" s="47"/>
      <c r="MFQ816" s="47"/>
      <c r="MFR816" s="47"/>
      <c r="MFS816" s="47"/>
      <c r="MFT816" s="47"/>
      <c r="MFU816" s="47"/>
      <c r="MFV816" s="47"/>
      <c r="MFW816" s="47"/>
      <c r="MFX816" s="47"/>
      <c r="MFY816" s="47"/>
      <c r="MFZ816" s="47"/>
      <c r="MGA816" s="47"/>
      <c r="MGB816" s="47"/>
      <c r="MGC816" s="47"/>
      <c r="MGD816" s="47"/>
      <c r="MGE816" s="47"/>
      <c r="MGF816" s="47"/>
      <c r="MGG816" s="47"/>
      <c r="MGH816" s="47"/>
      <c r="MGI816" s="47"/>
      <c r="MGJ816" s="47"/>
      <c r="MGK816" s="47"/>
      <c r="MGL816" s="47"/>
      <c r="MGM816" s="47"/>
      <c r="MGN816" s="47"/>
      <c r="MGO816" s="47"/>
      <c r="MGP816" s="47"/>
      <c r="MGQ816" s="47"/>
      <c r="MGR816" s="47"/>
      <c r="MGS816" s="47"/>
      <c r="MGT816" s="47"/>
      <c r="MGU816" s="47"/>
      <c r="MGV816" s="47"/>
      <c r="MGW816" s="47"/>
      <c r="MGX816" s="47"/>
      <c r="MGY816" s="47"/>
      <c r="MGZ816" s="47"/>
      <c r="MHA816" s="47"/>
      <c r="MHB816" s="47"/>
      <c r="MHC816" s="47"/>
      <c r="MHD816" s="47"/>
      <c r="MHE816" s="47"/>
      <c r="MHF816" s="47"/>
      <c r="MHG816" s="47"/>
      <c r="MHH816" s="47"/>
      <c r="MHI816" s="47"/>
      <c r="MHJ816" s="47"/>
      <c r="MHK816" s="47"/>
      <c r="MHL816" s="47"/>
      <c r="MHM816" s="47"/>
      <c r="MHN816" s="47"/>
      <c r="MHO816" s="47"/>
      <c r="MHP816" s="47"/>
      <c r="MHQ816" s="47"/>
      <c r="MHR816" s="47"/>
      <c r="MHS816" s="47"/>
      <c r="MHT816" s="47"/>
      <c r="MHU816" s="47"/>
      <c r="MHV816" s="47"/>
      <c r="MHW816" s="47"/>
      <c r="MHX816" s="47"/>
      <c r="MHY816" s="47"/>
      <c r="MHZ816" s="47"/>
      <c r="MIA816" s="47"/>
      <c r="MIB816" s="47"/>
      <c r="MIC816" s="47"/>
      <c r="MID816" s="47"/>
      <c r="MIE816" s="47"/>
      <c r="MIF816" s="47"/>
      <c r="MIG816" s="47"/>
      <c r="MIH816" s="47"/>
      <c r="MII816" s="47"/>
      <c r="MIJ816" s="47"/>
      <c r="MIK816" s="47"/>
      <c r="MIL816" s="47"/>
      <c r="MIM816" s="47"/>
      <c r="MIN816" s="47"/>
      <c r="MIO816" s="47"/>
      <c r="MIP816" s="47"/>
      <c r="MIQ816" s="47"/>
      <c r="MIR816" s="47"/>
      <c r="MIS816" s="47"/>
      <c r="MIT816" s="47"/>
      <c r="MIU816" s="47"/>
      <c r="MIV816" s="47"/>
      <c r="MIW816" s="47"/>
      <c r="MIX816" s="47"/>
      <c r="MIY816" s="47"/>
      <c r="MIZ816" s="47"/>
      <c r="MJA816" s="47"/>
      <c r="MJB816" s="47"/>
      <c r="MJC816" s="47"/>
      <c r="MJD816" s="47"/>
      <c r="MJE816" s="47"/>
      <c r="MJF816" s="47"/>
      <c r="MJG816" s="47"/>
      <c r="MJH816" s="47"/>
      <c r="MJI816" s="47"/>
      <c r="MJJ816" s="47"/>
      <c r="MJK816" s="47"/>
      <c r="MJL816" s="47"/>
      <c r="MJM816" s="47"/>
      <c r="MJN816" s="47"/>
      <c r="MJO816" s="47"/>
      <c r="MJP816" s="47"/>
      <c r="MJQ816" s="47"/>
      <c r="MJR816" s="47"/>
      <c r="MJS816" s="47"/>
      <c r="MJT816" s="47"/>
      <c r="MJU816" s="47"/>
      <c r="MJV816" s="47"/>
      <c r="MJW816" s="47"/>
      <c r="MJX816" s="47"/>
      <c r="MJY816" s="47"/>
      <c r="MJZ816" s="47"/>
      <c r="MKA816" s="47"/>
      <c r="MKB816" s="47"/>
      <c r="MKC816" s="47"/>
      <c r="MKD816" s="47"/>
      <c r="MKE816" s="47"/>
      <c r="MKF816" s="47"/>
      <c r="MKG816" s="47"/>
      <c r="MKH816" s="47"/>
      <c r="MKI816" s="47"/>
      <c r="MKJ816" s="47"/>
      <c r="MKK816" s="47"/>
      <c r="MKL816" s="47"/>
      <c r="MKM816" s="47"/>
      <c r="MKN816" s="47"/>
      <c r="MKO816" s="47"/>
      <c r="MKP816" s="47"/>
      <c r="MKQ816" s="47"/>
      <c r="MKR816" s="47"/>
      <c r="MKS816" s="47"/>
      <c r="MKT816" s="47"/>
      <c r="MKU816" s="47"/>
      <c r="MKV816" s="47"/>
      <c r="MKW816" s="47"/>
      <c r="MKX816" s="47"/>
      <c r="MKY816" s="47"/>
      <c r="MKZ816" s="47"/>
      <c r="MLA816" s="47"/>
      <c r="MLB816" s="47"/>
      <c r="MLC816" s="47"/>
      <c r="MLD816" s="47"/>
      <c r="MLE816" s="47"/>
      <c r="MLF816" s="47"/>
      <c r="MLG816" s="47"/>
      <c r="MLH816" s="47"/>
      <c r="MLI816" s="47"/>
      <c r="MLJ816" s="47"/>
      <c r="MLK816" s="47"/>
      <c r="MLL816" s="47"/>
      <c r="MLM816" s="47"/>
      <c r="MLN816" s="47"/>
      <c r="MLO816" s="47"/>
      <c r="MLP816" s="47"/>
      <c r="MLQ816" s="47"/>
      <c r="MLR816" s="47"/>
      <c r="MLS816" s="47"/>
      <c r="MLT816" s="47"/>
      <c r="MLU816" s="47"/>
      <c r="MLV816" s="47"/>
      <c r="MLW816" s="47"/>
      <c r="MLX816" s="47"/>
      <c r="MLY816" s="47"/>
      <c r="MLZ816" s="47"/>
      <c r="MMA816" s="47"/>
      <c r="MMB816" s="47"/>
      <c r="MMC816" s="47"/>
      <c r="MMD816" s="47"/>
      <c r="MME816" s="47"/>
      <c r="MMF816" s="47"/>
      <c r="MMG816" s="47"/>
      <c r="MMH816" s="47"/>
      <c r="MMI816" s="47"/>
      <c r="MMJ816" s="47"/>
      <c r="MMK816" s="47"/>
      <c r="MML816" s="47"/>
      <c r="MMM816" s="47"/>
      <c r="MMN816" s="47"/>
      <c r="MMO816" s="47"/>
      <c r="MMP816" s="47"/>
      <c r="MMQ816" s="47"/>
      <c r="MMR816" s="47"/>
      <c r="MMS816" s="47"/>
      <c r="MMT816" s="47"/>
      <c r="MMU816" s="47"/>
      <c r="MMV816" s="47"/>
      <c r="MMW816" s="47"/>
      <c r="MMX816" s="47"/>
      <c r="MMY816" s="47"/>
      <c r="MMZ816" s="47"/>
      <c r="MNA816" s="47"/>
      <c r="MNB816" s="47"/>
      <c r="MNC816" s="47"/>
      <c r="MND816" s="47"/>
      <c r="MNE816" s="47"/>
      <c r="MNF816" s="47"/>
      <c r="MNG816" s="47"/>
      <c r="MNH816" s="47"/>
      <c r="MNI816" s="47"/>
      <c r="MNJ816" s="47"/>
      <c r="MNK816" s="47"/>
      <c r="MNL816" s="47"/>
      <c r="MNM816" s="47"/>
      <c r="MNN816" s="47"/>
      <c r="MNO816" s="47"/>
      <c r="MNP816" s="47"/>
      <c r="MNQ816" s="47"/>
      <c r="MNR816" s="47"/>
      <c r="MNS816" s="47"/>
      <c r="MNT816" s="47"/>
      <c r="MNU816" s="47"/>
      <c r="MNV816" s="47"/>
      <c r="MNW816" s="47"/>
      <c r="MNX816" s="47"/>
      <c r="MNY816" s="47"/>
      <c r="MNZ816" s="47"/>
      <c r="MOA816" s="47"/>
      <c r="MOB816" s="47"/>
      <c r="MOC816" s="47"/>
      <c r="MOD816" s="47"/>
      <c r="MOE816" s="47"/>
      <c r="MOF816" s="47"/>
      <c r="MOG816" s="47"/>
      <c r="MOH816" s="47"/>
      <c r="MOI816" s="47"/>
      <c r="MOJ816" s="47"/>
      <c r="MOK816" s="47"/>
      <c r="MOL816" s="47"/>
      <c r="MOM816" s="47"/>
      <c r="MON816" s="47"/>
      <c r="MOO816" s="47"/>
      <c r="MOP816" s="47"/>
      <c r="MOQ816" s="47"/>
      <c r="MOR816" s="47"/>
      <c r="MOS816" s="47"/>
      <c r="MOT816" s="47"/>
      <c r="MOU816" s="47"/>
      <c r="MOV816" s="47"/>
      <c r="MOW816" s="47"/>
      <c r="MOX816" s="47"/>
      <c r="MOY816" s="47"/>
      <c r="MOZ816" s="47"/>
      <c r="MPA816" s="47"/>
      <c r="MPB816" s="47"/>
      <c r="MPC816" s="47"/>
      <c r="MPD816" s="47"/>
      <c r="MPE816" s="47"/>
      <c r="MPF816" s="47"/>
      <c r="MPG816" s="47"/>
      <c r="MPH816" s="47"/>
      <c r="MPI816" s="47"/>
      <c r="MPJ816" s="47"/>
      <c r="MPK816" s="47"/>
      <c r="MPL816" s="47"/>
      <c r="MPM816" s="47"/>
      <c r="MPN816" s="47"/>
      <c r="MPO816" s="47"/>
      <c r="MPP816" s="47"/>
      <c r="MPQ816" s="47"/>
      <c r="MPR816" s="47"/>
      <c r="MPS816" s="47"/>
      <c r="MPT816" s="47"/>
      <c r="MPU816" s="47"/>
      <c r="MPV816" s="47"/>
      <c r="MPW816" s="47"/>
      <c r="MPX816" s="47"/>
      <c r="MPY816" s="47"/>
      <c r="MPZ816" s="47"/>
      <c r="MQA816" s="47"/>
      <c r="MQB816" s="47"/>
      <c r="MQC816" s="47"/>
      <c r="MQD816" s="47"/>
      <c r="MQE816" s="47"/>
      <c r="MQF816" s="47"/>
      <c r="MQG816" s="47"/>
      <c r="MQH816" s="47"/>
      <c r="MQI816" s="47"/>
      <c r="MQJ816" s="47"/>
      <c r="MQK816" s="47"/>
      <c r="MQL816" s="47"/>
      <c r="MQM816" s="47"/>
      <c r="MQN816" s="47"/>
      <c r="MQO816" s="47"/>
      <c r="MQP816" s="47"/>
      <c r="MQQ816" s="47"/>
      <c r="MQR816" s="47"/>
      <c r="MQS816" s="47"/>
      <c r="MQT816" s="47"/>
      <c r="MQU816" s="47"/>
      <c r="MQV816" s="47"/>
      <c r="MQW816" s="47"/>
      <c r="MQX816" s="47"/>
      <c r="MQY816" s="47"/>
      <c r="MQZ816" s="47"/>
      <c r="MRA816" s="47"/>
      <c r="MRB816" s="47"/>
      <c r="MRC816" s="47"/>
      <c r="MRD816" s="47"/>
      <c r="MRE816" s="47"/>
      <c r="MRF816" s="47"/>
      <c r="MRG816" s="47"/>
      <c r="MRH816" s="47"/>
      <c r="MRI816" s="47"/>
      <c r="MRJ816" s="47"/>
      <c r="MRK816" s="47"/>
      <c r="MRL816" s="47"/>
      <c r="MRM816" s="47"/>
      <c r="MRN816" s="47"/>
      <c r="MRO816" s="47"/>
      <c r="MRP816" s="47"/>
      <c r="MRQ816" s="47"/>
      <c r="MRR816" s="47"/>
      <c r="MRS816" s="47"/>
      <c r="MRT816" s="47"/>
      <c r="MRU816" s="47"/>
      <c r="MRV816" s="47"/>
      <c r="MRW816" s="47"/>
      <c r="MRX816" s="47"/>
      <c r="MRY816" s="47"/>
      <c r="MRZ816" s="47"/>
      <c r="MSA816" s="47"/>
      <c r="MSB816" s="47"/>
      <c r="MSC816" s="47"/>
      <c r="MSD816" s="47"/>
      <c r="MSE816" s="47"/>
      <c r="MSF816" s="47"/>
      <c r="MSG816" s="47"/>
      <c r="MSH816" s="47"/>
      <c r="MSI816" s="47"/>
      <c r="MSJ816" s="47"/>
      <c r="MSK816" s="47"/>
      <c r="MSL816" s="47"/>
      <c r="MSM816" s="47"/>
      <c r="MSN816" s="47"/>
      <c r="MSO816" s="47"/>
      <c r="MSP816" s="47"/>
      <c r="MSQ816" s="47"/>
      <c r="MSR816" s="47"/>
      <c r="MSS816" s="47"/>
      <c r="MST816" s="47"/>
      <c r="MSU816" s="47"/>
      <c r="MSV816" s="47"/>
      <c r="MSW816" s="47"/>
      <c r="MSX816" s="47"/>
      <c r="MSY816" s="47"/>
      <c r="MSZ816" s="47"/>
      <c r="MTA816" s="47"/>
      <c r="MTB816" s="47"/>
      <c r="MTC816" s="47"/>
      <c r="MTD816" s="47"/>
      <c r="MTE816" s="47"/>
      <c r="MTF816" s="47"/>
      <c r="MTG816" s="47"/>
      <c r="MTH816" s="47"/>
      <c r="MTI816" s="47"/>
      <c r="MTJ816" s="47"/>
      <c r="MTK816" s="47"/>
      <c r="MTL816" s="47"/>
      <c r="MTM816" s="47"/>
      <c r="MTN816" s="47"/>
      <c r="MTO816" s="47"/>
      <c r="MTP816" s="47"/>
      <c r="MTQ816" s="47"/>
      <c r="MTR816" s="47"/>
      <c r="MTS816" s="47"/>
      <c r="MTT816" s="47"/>
      <c r="MTU816" s="47"/>
      <c r="MTV816" s="47"/>
      <c r="MTW816" s="47"/>
      <c r="MTX816" s="47"/>
      <c r="MTY816" s="47"/>
      <c r="MTZ816" s="47"/>
      <c r="MUA816" s="47"/>
      <c r="MUB816" s="47"/>
      <c r="MUC816" s="47"/>
      <c r="MUD816" s="47"/>
      <c r="MUE816" s="47"/>
      <c r="MUF816" s="47"/>
      <c r="MUG816" s="47"/>
      <c r="MUH816" s="47"/>
      <c r="MUI816" s="47"/>
      <c r="MUJ816" s="47"/>
      <c r="MUK816" s="47"/>
      <c r="MUL816" s="47"/>
      <c r="MUM816" s="47"/>
      <c r="MUN816" s="47"/>
      <c r="MUO816" s="47"/>
      <c r="MUP816" s="47"/>
      <c r="MUQ816" s="47"/>
      <c r="MUR816" s="47"/>
      <c r="MUS816" s="47"/>
      <c r="MUT816" s="47"/>
      <c r="MUU816" s="47"/>
      <c r="MUV816" s="47"/>
      <c r="MUW816" s="47"/>
      <c r="MUX816" s="47"/>
      <c r="MUY816" s="47"/>
      <c r="MUZ816" s="47"/>
      <c r="MVA816" s="47"/>
      <c r="MVB816" s="47"/>
      <c r="MVC816" s="47"/>
      <c r="MVD816" s="47"/>
      <c r="MVE816" s="47"/>
      <c r="MVF816" s="47"/>
      <c r="MVG816" s="47"/>
      <c r="MVH816" s="47"/>
      <c r="MVI816" s="47"/>
      <c r="MVJ816" s="47"/>
      <c r="MVK816" s="47"/>
      <c r="MVL816" s="47"/>
      <c r="MVM816" s="47"/>
      <c r="MVN816" s="47"/>
      <c r="MVO816" s="47"/>
      <c r="MVP816" s="47"/>
      <c r="MVQ816" s="47"/>
      <c r="MVR816" s="47"/>
      <c r="MVS816" s="47"/>
      <c r="MVT816" s="47"/>
      <c r="MVU816" s="47"/>
      <c r="MVV816" s="47"/>
      <c r="MVW816" s="47"/>
      <c r="MVX816" s="47"/>
      <c r="MVY816" s="47"/>
      <c r="MVZ816" s="47"/>
      <c r="MWA816" s="47"/>
      <c r="MWB816" s="47"/>
      <c r="MWC816" s="47"/>
      <c r="MWD816" s="47"/>
      <c r="MWE816" s="47"/>
      <c r="MWF816" s="47"/>
      <c r="MWG816" s="47"/>
      <c r="MWH816" s="47"/>
      <c r="MWI816" s="47"/>
      <c r="MWJ816" s="47"/>
      <c r="MWK816" s="47"/>
      <c r="MWL816" s="47"/>
      <c r="MWM816" s="47"/>
      <c r="MWN816" s="47"/>
      <c r="MWO816" s="47"/>
      <c r="MWP816" s="47"/>
      <c r="MWQ816" s="47"/>
      <c r="MWR816" s="47"/>
      <c r="MWS816" s="47"/>
      <c r="MWT816" s="47"/>
      <c r="MWU816" s="47"/>
      <c r="MWV816" s="47"/>
      <c r="MWW816" s="47"/>
      <c r="MWX816" s="47"/>
      <c r="MWY816" s="47"/>
      <c r="MWZ816" s="47"/>
      <c r="MXA816" s="47"/>
      <c r="MXB816" s="47"/>
      <c r="MXC816" s="47"/>
      <c r="MXD816" s="47"/>
      <c r="MXE816" s="47"/>
      <c r="MXF816" s="47"/>
      <c r="MXG816" s="47"/>
      <c r="MXH816" s="47"/>
      <c r="MXI816" s="47"/>
      <c r="MXJ816" s="47"/>
      <c r="MXK816" s="47"/>
      <c r="MXL816" s="47"/>
      <c r="MXM816" s="47"/>
      <c r="MXN816" s="47"/>
      <c r="MXO816" s="47"/>
      <c r="MXP816" s="47"/>
      <c r="MXQ816" s="47"/>
      <c r="MXR816" s="47"/>
      <c r="MXS816" s="47"/>
      <c r="MXT816" s="47"/>
      <c r="MXU816" s="47"/>
      <c r="MXV816" s="47"/>
      <c r="MXW816" s="47"/>
      <c r="MXX816" s="47"/>
      <c r="MXY816" s="47"/>
      <c r="MXZ816" s="47"/>
      <c r="MYA816" s="47"/>
      <c r="MYB816" s="47"/>
      <c r="MYC816" s="47"/>
      <c r="MYD816" s="47"/>
      <c r="MYE816" s="47"/>
      <c r="MYF816" s="47"/>
      <c r="MYG816" s="47"/>
      <c r="MYH816" s="47"/>
      <c r="MYI816" s="47"/>
      <c r="MYJ816" s="47"/>
      <c r="MYK816" s="47"/>
      <c r="MYL816" s="47"/>
      <c r="MYM816" s="47"/>
      <c r="MYN816" s="47"/>
      <c r="MYO816" s="47"/>
      <c r="MYP816" s="47"/>
      <c r="MYQ816" s="47"/>
      <c r="MYR816" s="47"/>
      <c r="MYS816" s="47"/>
      <c r="MYT816" s="47"/>
      <c r="MYU816" s="47"/>
      <c r="MYV816" s="47"/>
      <c r="MYW816" s="47"/>
      <c r="MYX816" s="47"/>
      <c r="MYY816" s="47"/>
      <c r="MYZ816" s="47"/>
      <c r="MZA816" s="47"/>
      <c r="MZB816" s="47"/>
      <c r="MZC816" s="47"/>
      <c r="MZD816" s="47"/>
      <c r="MZE816" s="47"/>
      <c r="MZF816" s="47"/>
      <c r="MZG816" s="47"/>
      <c r="MZH816" s="47"/>
      <c r="MZI816" s="47"/>
      <c r="MZJ816" s="47"/>
      <c r="MZK816" s="47"/>
      <c r="MZL816" s="47"/>
      <c r="MZM816" s="47"/>
      <c r="MZN816" s="47"/>
      <c r="MZO816" s="47"/>
      <c r="MZP816" s="47"/>
      <c r="MZQ816" s="47"/>
      <c r="MZR816" s="47"/>
      <c r="MZS816" s="47"/>
      <c r="MZT816" s="47"/>
      <c r="MZU816" s="47"/>
      <c r="MZV816" s="47"/>
      <c r="MZW816" s="47"/>
      <c r="MZX816" s="47"/>
      <c r="MZY816" s="47"/>
      <c r="MZZ816" s="47"/>
      <c r="NAA816" s="47"/>
      <c r="NAB816" s="47"/>
      <c r="NAC816" s="47"/>
      <c r="NAD816" s="47"/>
      <c r="NAE816" s="47"/>
      <c r="NAF816" s="47"/>
      <c r="NAG816" s="47"/>
      <c r="NAH816" s="47"/>
      <c r="NAI816" s="47"/>
      <c r="NAJ816" s="47"/>
      <c r="NAK816" s="47"/>
      <c r="NAL816" s="47"/>
      <c r="NAM816" s="47"/>
      <c r="NAN816" s="47"/>
      <c r="NAO816" s="47"/>
      <c r="NAP816" s="47"/>
      <c r="NAQ816" s="47"/>
      <c r="NAR816" s="47"/>
      <c r="NAS816" s="47"/>
      <c r="NAT816" s="47"/>
      <c r="NAU816" s="47"/>
      <c r="NAV816" s="47"/>
      <c r="NAW816" s="47"/>
      <c r="NAX816" s="47"/>
      <c r="NAY816" s="47"/>
      <c r="NAZ816" s="47"/>
      <c r="NBA816" s="47"/>
      <c r="NBB816" s="47"/>
      <c r="NBC816" s="47"/>
      <c r="NBD816" s="47"/>
      <c r="NBE816" s="47"/>
      <c r="NBF816" s="47"/>
      <c r="NBG816" s="47"/>
      <c r="NBH816" s="47"/>
      <c r="NBI816" s="47"/>
      <c r="NBJ816" s="47"/>
      <c r="NBK816" s="47"/>
      <c r="NBL816" s="47"/>
      <c r="NBM816" s="47"/>
      <c r="NBN816" s="47"/>
      <c r="NBO816" s="47"/>
      <c r="NBP816" s="47"/>
      <c r="NBQ816" s="47"/>
      <c r="NBR816" s="47"/>
      <c r="NBS816" s="47"/>
      <c r="NBT816" s="47"/>
      <c r="NBU816" s="47"/>
      <c r="NBV816" s="47"/>
      <c r="NBW816" s="47"/>
      <c r="NBX816" s="47"/>
      <c r="NBY816" s="47"/>
      <c r="NBZ816" s="47"/>
      <c r="NCA816" s="47"/>
      <c r="NCB816" s="47"/>
      <c r="NCC816" s="47"/>
      <c r="NCD816" s="47"/>
      <c r="NCE816" s="47"/>
      <c r="NCF816" s="47"/>
      <c r="NCG816" s="47"/>
      <c r="NCH816" s="47"/>
      <c r="NCI816" s="47"/>
      <c r="NCJ816" s="47"/>
      <c r="NCK816" s="47"/>
      <c r="NCL816" s="47"/>
      <c r="NCM816" s="47"/>
      <c r="NCN816" s="47"/>
      <c r="NCO816" s="47"/>
      <c r="NCP816" s="47"/>
      <c r="NCQ816" s="47"/>
      <c r="NCR816" s="47"/>
      <c r="NCS816" s="47"/>
      <c r="NCT816" s="47"/>
      <c r="NCU816" s="47"/>
      <c r="NCV816" s="47"/>
      <c r="NCW816" s="47"/>
      <c r="NCX816" s="47"/>
      <c r="NCY816" s="47"/>
      <c r="NCZ816" s="47"/>
      <c r="NDA816" s="47"/>
      <c r="NDB816" s="47"/>
      <c r="NDC816" s="47"/>
      <c r="NDD816" s="47"/>
      <c r="NDE816" s="47"/>
      <c r="NDF816" s="47"/>
      <c r="NDG816" s="47"/>
      <c r="NDH816" s="47"/>
      <c r="NDI816" s="47"/>
      <c r="NDJ816" s="47"/>
      <c r="NDK816" s="47"/>
      <c r="NDL816" s="47"/>
      <c r="NDM816" s="47"/>
      <c r="NDN816" s="47"/>
      <c r="NDO816" s="47"/>
      <c r="NDP816" s="47"/>
      <c r="NDQ816" s="47"/>
      <c r="NDR816" s="47"/>
      <c r="NDS816" s="47"/>
      <c r="NDT816" s="47"/>
      <c r="NDU816" s="47"/>
      <c r="NDV816" s="47"/>
      <c r="NDW816" s="47"/>
      <c r="NDX816" s="47"/>
      <c r="NDY816" s="47"/>
      <c r="NDZ816" s="47"/>
      <c r="NEA816" s="47"/>
      <c r="NEB816" s="47"/>
      <c r="NEC816" s="47"/>
      <c r="NED816" s="47"/>
      <c r="NEE816" s="47"/>
      <c r="NEF816" s="47"/>
      <c r="NEG816" s="47"/>
      <c r="NEH816" s="47"/>
      <c r="NEI816" s="47"/>
      <c r="NEJ816" s="47"/>
      <c r="NEK816" s="47"/>
      <c r="NEL816" s="47"/>
      <c r="NEM816" s="47"/>
      <c r="NEN816" s="47"/>
      <c r="NEO816" s="47"/>
      <c r="NEP816" s="47"/>
      <c r="NEQ816" s="47"/>
      <c r="NER816" s="47"/>
      <c r="NES816" s="47"/>
      <c r="NET816" s="47"/>
      <c r="NEU816" s="47"/>
      <c r="NEV816" s="47"/>
      <c r="NEW816" s="47"/>
      <c r="NEX816" s="47"/>
      <c r="NEY816" s="47"/>
      <c r="NEZ816" s="47"/>
      <c r="NFA816" s="47"/>
      <c r="NFB816" s="47"/>
      <c r="NFC816" s="47"/>
      <c r="NFD816" s="47"/>
      <c r="NFE816" s="47"/>
      <c r="NFF816" s="47"/>
      <c r="NFG816" s="47"/>
      <c r="NFH816" s="47"/>
      <c r="NFI816" s="47"/>
      <c r="NFJ816" s="47"/>
      <c r="NFK816" s="47"/>
      <c r="NFL816" s="47"/>
      <c r="NFM816" s="47"/>
      <c r="NFN816" s="47"/>
      <c r="NFO816" s="47"/>
      <c r="NFP816" s="47"/>
      <c r="NFQ816" s="47"/>
      <c r="NFR816" s="47"/>
      <c r="NFS816" s="47"/>
      <c r="NFT816" s="47"/>
      <c r="NFU816" s="47"/>
      <c r="NFV816" s="47"/>
      <c r="NFW816" s="47"/>
      <c r="NFX816" s="47"/>
      <c r="NFY816" s="47"/>
      <c r="NFZ816" s="47"/>
      <c r="NGA816" s="47"/>
      <c r="NGB816" s="47"/>
      <c r="NGC816" s="47"/>
      <c r="NGD816" s="47"/>
      <c r="NGE816" s="47"/>
      <c r="NGF816" s="47"/>
      <c r="NGG816" s="47"/>
      <c r="NGH816" s="47"/>
      <c r="NGI816" s="47"/>
      <c r="NGJ816" s="47"/>
      <c r="NGK816" s="47"/>
      <c r="NGL816" s="47"/>
      <c r="NGM816" s="47"/>
      <c r="NGN816" s="47"/>
      <c r="NGO816" s="47"/>
      <c r="NGP816" s="47"/>
      <c r="NGQ816" s="47"/>
      <c r="NGR816" s="47"/>
      <c r="NGS816" s="47"/>
      <c r="NGT816" s="47"/>
      <c r="NGU816" s="47"/>
      <c r="NGV816" s="47"/>
      <c r="NGW816" s="47"/>
      <c r="NGX816" s="47"/>
      <c r="NGY816" s="47"/>
      <c r="NGZ816" s="47"/>
      <c r="NHA816" s="47"/>
      <c r="NHB816" s="47"/>
      <c r="NHC816" s="47"/>
      <c r="NHD816" s="47"/>
      <c r="NHE816" s="47"/>
      <c r="NHF816" s="47"/>
      <c r="NHG816" s="47"/>
      <c r="NHH816" s="47"/>
      <c r="NHI816" s="47"/>
      <c r="NHJ816" s="47"/>
      <c r="NHK816" s="47"/>
      <c r="NHL816" s="47"/>
      <c r="NHM816" s="47"/>
      <c r="NHN816" s="47"/>
      <c r="NHO816" s="47"/>
      <c r="NHP816" s="47"/>
      <c r="NHQ816" s="47"/>
      <c r="NHR816" s="47"/>
      <c r="NHS816" s="47"/>
      <c r="NHT816" s="47"/>
      <c r="NHU816" s="47"/>
      <c r="NHV816" s="47"/>
      <c r="NHW816" s="47"/>
      <c r="NHX816" s="47"/>
      <c r="NHY816" s="47"/>
      <c r="NHZ816" s="47"/>
      <c r="NIA816" s="47"/>
      <c r="NIB816" s="47"/>
      <c r="NIC816" s="47"/>
      <c r="NID816" s="47"/>
      <c r="NIE816" s="47"/>
      <c r="NIF816" s="47"/>
      <c r="NIG816" s="47"/>
      <c r="NIH816" s="47"/>
      <c r="NII816" s="47"/>
      <c r="NIJ816" s="47"/>
      <c r="NIK816" s="47"/>
      <c r="NIL816" s="47"/>
      <c r="NIM816" s="47"/>
      <c r="NIN816" s="47"/>
      <c r="NIO816" s="47"/>
      <c r="NIP816" s="47"/>
      <c r="NIQ816" s="47"/>
      <c r="NIR816" s="47"/>
      <c r="NIS816" s="47"/>
      <c r="NIT816" s="47"/>
      <c r="NIU816" s="47"/>
      <c r="NIV816" s="47"/>
      <c r="NIW816" s="47"/>
      <c r="NIX816" s="47"/>
      <c r="NIY816" s="47"/>
      <c r="NIZ816" s="47"/>
      <c r="NJA816" s="47"/>
      <c r="NJB816" s="47"/>
      <c r="NJC816" s="47"/>
      <c r="NJD816" s="47"/>
      <c r="NJE816" s="47"/>
      <c r="NJF816" s="47"/>
      <c r="NJG816" s="47"/>
      <c r="NJH816" s="47"/>
      <c r="NJI816" s="47"/>
      <c r="NJJ816" s="47"/>
      <c r="NJK816" s="47"/>
      <c r="NJL816" s="47"/>
      <c r="NJM816" s="47"/>
      <c r="NJN816" s="47"/>
      <c r="NJO816" s="47"/>
      <c r="NJP816" s="47"/>
      <c r="NJQ816" s="47"/>
      <c r="NJR816" s="47"/>
      <c r="NJS816" s="47"/>
      <c r="NJT816" s="47"/>
      <c r="NJU816" s="47"/>
      <c r="NJV816" s="47"/>
      <c r="NJW816" s="47"/>
      <c r="NJX816" s="47"/>
      <c r="NJY816" s="47"/>
      <c r="NJZ816" s="47"/>
      <c r="NKA816" s="47"/>
      <c r="NKB816" s="47"/>
      <c r="NKC816" s="47"/>
      <c r="NKD816" s="47"/>
      <c r="NKE816" s="47"/>
      <c r="NKF816" s="47"/>
      <c r="NKG816" s="47"/>
      <c r="NKH816" s="47"/>
      <c r="NKI816" s="47"/>
      <c r="NKJ816" s="47"/>
      <c r="NKK816" s="47"/>
      <c r="NKL816" s="47"/>
      <c r="NKM816" s="47"/>
      <c r="NKN816" s="47"/>
      <c r="NKO816" s="47"/>
      <c r="NKP816" s="47"/>
      <c r="NKQ816" s="47"/>
      <c r="NKR816" s="47"/>
      <c r="NKS816" s="47"/>
      <c r="NKT816" s="47"/>
      <c r="NKU816" s="47"/>
      <c r="NKV816" s="47"/>
      <c r="NKW816" s="47"/>
      <c r="NKX816" s="47"/>
      <c r="NKY816" s="47"/>
      <c r="NKZ816" s="47"/>
      <c r="NLA816" s="47"/>
      <c r="NLB816" s="47"/>
      <c r="NLC816" s="47"/>
      <c r="NLD816" s="47"/>
      <c r="NLE816" s="47"/>
      <c r="NLF816" s="47"/>
      <c r="NLG816" s="47"/>
      <c r="NLH816" s="47"/>
      <c r="NLI816" s="47"/>
      <c r="NLJ816" s="47"/>
      <c r="NLK816" s="47"/>
      <c r="NLL816" s="47"/>
      <c r="NLM816" s="47"/>
      <c r="NLN816" s="47"/>
      <c r="NLO816" s="47"/>
      <c r="NLP816" s="47"/>
      <c r="NLQ816" s="47"/>
      <c r="NLR816" s="47"/>
      <c r="NLS816" s="47"/>
      <c r="NLT816" s="47"/>
      <c r="NLU816" s="47"/>
      <c r="NLV816" s="47"/>
      <c r="NLW816" s="47"/>
      <c r="NLX816" s="47"/>
      <c r="NLY816" s="47"/>
      <c r="NLZ816" s="47"/>
      <c r="NMA816" s="47"/>
      <c r="NMB816" s="47"/>
      <c r="NMC816" s="47"/>
      <c r="NMD816" s="47"/>
      <c r="NME816" s="47"/>
      <c r="NMF816" s="47"/>
      <c r="NMG816" s="47"/>
      <c r="NMH816" s="47"/>
      <c r="NMI816" s="47"/>
      <c r="NMJ816" s="47"/>
      <c r="NMK816" s="47"/>
      <c r="NML816" s="47"/>
      <c r="NMM816" s="47"/>
      <c r="NMN816" s="47"/>
      <c r="NMO816" s="47"/>
      <c r="NMP816" s="47"/>
      <c r="NMQ816" s="47"/>
      <c r="NMR816" s="47"/>
      <c r="NMS816" s="47"/>
      <c r="NMT816" s="47"/>
      <c r="NMU816" s="47"/>
      <c r="NMV816" s="47"/>
      <c r="NMW816" s="47"/>
      <c r="NMX816" s="47"/>
      <c r="NMY816" s="47"/>
      <c r="NMZ816" s="47"/>
      <c r="NNA816" s="47"/>
      <c r="NNB816" s="47"/>
      <c r="NNC816" s="47"/>
      <c r="NND816" s="47"/>
      <c r="NNE816" s="47"/>
      <c r="NNF816" s="47"/>
      <c r="NNG816" s="47"/>
      <c r="NNH816" s="47"/>
      <c r="NNI816" s="47"/>
      <c r="NNJ816" s="47"/>
      <c r="NNK816" s="47"/>
      <c r="NNL816" s="47"/>
      <c r="NNM816" s="47"/>
      <c r="NNN816" s="47"/>
      <c r="NNO816" s="47"/>
      <c r="NNP816" s="47"/>
      <c r="NNQ816" s="47"/>
      <c r="NNR816" s="47"/>
      <c r="NNS816" s="47"/>
      <c r="NNT816" s="47"/>
      <c r="NNU816" s="47"/>
      <c r="NNV816" s="47"/>
      <c r="NNW816" s="47"/>
      <c r="NNX816" s="47"/>
      <c r="NNY816" s="47"/>
      <c r="NNZ816" s="47"/>
      <c r="NOA816" s="47"/>
      <c r="NOB816" s="47"/>
      <c r="NOC816" s="47"/>
      <c r="NOD816" s="47"/>
      <c r="NOE816" s="47"/>
      <c r="NOF816" s="47"/>
      <c r="NOG816" s="47"/>
      <c r="NOH816" s="47"/>
      <c r="NOI816" s="47"/>
      <c r="NOJ816" s="47"/>
      <c r="NOK816" s="47"/>
      <c r="NOL816" s="47"/>
      <c r="NOM816" s="47"/>
      <c r="NON816" s="47"/>
      <c r="NOO816" s="47"/>
      <c r="NOP816" s="47"/>
      <c r="NOQ816" s="47"/>
      <c r="NOR816" s="47"/>
      <c r="NOS816" s="47"/>
      <c r="NOT816" s="47"/>
      <c r="NOU816" s="47"/>
      <c r="NOV816" s="47"/>
      <c r="NOW816" s="47"/>
      <c r="NOX816" s="47"/>
      <c r="NOY816" s="47"/>
      <c r="NOZ816" s="47"/>
      <c r="NPA816" s="47"/>
      <c r="NPB816" s="47"/>
      <c r="NPC816" s="47"/>
      <c r="NPD816" s="47"/>
      <c r="NPE816" s="47"/>
      <c r="NPF816" s="47"/>
      <c r="NPG816" s="47"/>
      <c r="NPH816" s="47"/>
      <c r="NPI816" s="47"/>
      <c r="NPJ816" s="47"/>
      <c r="NPK816" s="47"/>
      <c r="NPL816" s="47"/>
      <c r="NPM816" s="47"/>
      <c r="NPN816" s="47"/>
      <c r="NPO816" s="47"/>
      <c r="NPP816" s="47"/>
      <c r="NPQ816" s="47"/>
      <c r="NPR816" s="47"/>
      <c r="NPS816" s="47"/>
      <c r="NPT816" s="47"/>
      <c r="NPU816" s="47"/>
      <c r="NPV816" s="47"/>
      <c r="NPW816" s="47"/>
      <c r="NPX816" s="47"/>
      <c r="NPY816" s="47"/>
      <c r="NPZ816" s="47"/>
      <c r="NQA816" s="47"/>
      <c r="NQB816" s="47"/>
      <c r="NQC816" s="47"/>
      <c r="NQD816" s="47"/>
      <c r="NQE816" s="47"/>
      <c r="NQF816" s="47"/>
      <c r="NQG816" s="47"/>
      <c r="NQH816" s="47"/>
      <c r="NQI816" s="47"/>
      <c r="NQJ816" s="47"/>
      <c r="NQK816" s="47"/>
      <c r="NQL816" s="47"/>
      <c r="NQM816" s="47"/>
      <c r="NQN816" s="47"/>
      <c r="NQO816" s="47"/>
      <c r="NQP816" s="47"/>
      <c r="NQQ816" s="47"/>
      <c r="NQR816" s="47"/>
      <c r="NQS816" s="47"/>
      <c r="NQT816" s="47"/>
      <c r="NQU816" s="47"/>
      <c r="NQV816" s="47"/>
      <c r="NQW816" s="47"/>
      <c r="NQX816" s="47"/>
      <c r="NQY816" s="47"/>
      <c r="NQZ816" s="47"/>
      <c r="NRA816" s="47"/>
      <c r="NRB816" s="47"/>
      <c r="NRC816" s="47"/>
      <c r="NRD816" s="47"/>
      <c r="NRE816" s="47"/>
      <c r="NRF816" s="47"/>
      <c r="NRG816" s="47"/>
      <c r="NRH816" s="47"/>
      <c r="NRI816" s="47"/>
      <c r="NRJ816" s="47"/>
      <c r="NRK816" s="47"/>
      <c r="NRL816" s="47"/>
      <c r="NRM816" s="47"/>
      <c r="NRN816" s="47"/>
      <c r="NRO816" s="47"/>
      <c r="NRP816" s="47"/>
      <c r="NRQ816" s="47"/>
      <c r="NRR816" s="47"/>
      <c r="NRS816" s="47"/>
      <c r="NRT816" s="47"/>
      <c r="NRU816" s="47"/>
      <c r="NRV816" s="47"/>
      <c r="NRW816" s="47"/>
      <c r="NRX816" s="47"/>
      <c r="NRY816" s="47"/>
      <c r="NRZ816" s="47"/>
      <c r="NSA816" s="47"/>
      <c r="NSB816" s="47"/>
      <c r="NSC816" s="47"/>
      <c r="NSD816" s="47"/>
      <c r="NSE816" s="47"/>
      <c r="NSF816" s="47"/>
      <c r="NSG816" s="47"/>
      <c r="NSH816" s="47"/>
      <c r="NSI816" s="47"/>
      <c r="NSJ816" s="47"/>
      <c r="NSK816" s="47"/>
      <c r="NSL816" s="47"/>
      <c r="NSM816" s="47"/>
      <c r="NSN816" s="47"/>
      <c r="NSO816" s="47"/>
      <c r="NSP816" s="47"/>
      <c r="NSQ816" s="47"/>
      <c r="NSR816" s="47"/>
      <c r="NSS816" s="47"/>
      <c r="NST816" s="47"/>
      <c r="NSU816" s="47"/>
      <c r="NSV816" s="47"/>
      <c r="NSW816" s="47"/>
      <c r="NSX816" s="47"/>
      <c r="NSY816" s="47"/>
      <c r="NSZ816" s="47"/>
      <c r="NTA816" s="47"/>
      <c r="NTB816" s="47"/>
      <c r="NTC816" s="47"/>
      <c r="NTD816" s="47"/>
      <c r="NTE816" s="47"/>
      <c r="NTF816" s="47"/>
      <c r="NTG816" s="47"/>
      <c r="NTH816" s="47"/>
      <c r="NTI816" s="47"/>
      <c r="NTJ816" s="47"/>
      <c r="NTK816" s="47"/>
      <c r="NTL816" s="47"/>
      <c r="NTM816" s="47"/>
      <c r="NTN816" s="47"/>
      <c r="NTO816" s="47"/>
      <c r="NTP816" s="47"/>
      <c r="NTQ816" s="47"/>
      <c r="NTR816" s="47"/>
      <c r="NTS816" s="47"/>
      <c r="NTT816" s="47"/>
      <c r="NTU816" s="47"/>
      <c r="NTV816" s="47"/>
      <c r="NTW816" s="47"/>
      <c r="NTX816" s="47"/>
      <c r="NTY816" s="47"/>
      <c r="NTZ816" s="47"/>
      <c r="NUA816" s="47"/>
      <c r="NUB816" s="47"/>
      <c r="NUC816" s="47"/>
      <c r="NUD816" s="47"/>
      <c r="NUE816" s="47"/>
      <c r="NUF816" s="47"/>
      <c r="NUG816" s="47"/>
      <c r="NUH816" s="47"/>
      <c r="NUI816" s="47"/>
      <c r="NUJ816" s="47"/>
      <c r="NUK816" s="47"/>
      <c r="NUL816" s="47"/>
      <c r="NUM816" s="47"/>
      <c r="NUN816" s="47"/>
      <c r="NUO816" s="47"/>
      <c r="NUP816" s="47"/>
      <c r="NUQ816" s="47"/>
      <c r="NUR816" s="47"/>
      <c r="NUS816" s="47"/>
      <c r="NUT816" s="47"/>
      <c r="NUU816" s="47"/>
      <c r="NUV816" s="47"/>
      <c r="NUW816" s="47"/>
      <c r="NUX816" s="47"/>
      <c r="NUY816" s="47"/>
      <c r="NUZ816" s="47"/>
      <c r="NVA816" s="47"/>
      <c r="NVB816" s="47"/>
      <c r="NVC816" s="47"/>
      <c r="NVD816" s="47"/>
      <c r="NVE816" s="47"/>
      <c r="NVF816" s="47"/>
      <c r="NVG816" s="47"/>
      <c r="NVH816" s="47"/>
      <c r="NVI816" s="47"/>
      <c r="NVJ816" s="47"/>
      <c r="NVK816" s="47"/>
      <c r="NVL816" s="47"/>
      <c r="NVM816" s="47"/>
      <c r="NVN816" s="47"/>
      <c r="NVO816" s="47"/>
      <c r="NVP816" s="47"/>
      <c r="NVQ816" s="47"/>
      <c r="NVR816" s="47"/>
      <c r="NVS816" s="47"/>
      <c r="NVT816" s="47"/>
      <c r="NVU816" s="47"/>
      <c r="NVV816" s="47"/>
      <c r="NVW816" s="47"/>
      <c r="NVX816" s="47"/>
      <c r="NVY816" s="47"/>
      <c r="NVZ816" s="47"/>
      <c r="NWA816" s="47"/>
      <c r="NWB816" s="47"/>
      <c r="NWC816" s="47"/>
      <c r="NWD816" s="47"/>
      <c r="NWE816" s="47"/>
      <c r="NWF816" s="47"/>
      <c r="NWG816" s="47"/>
      <c r="NWH816" s="47"/>
      <c r="NWI816" s="47"/>
      <c r="NWJ816" s="47"/>
      <c r="NWK816" s="47"/>
      <c r="NWL816" s="47"/>
      <c r="NWM816" s="47"/>
      <c r="NWN816" s="47"/>
      <c r="NWO816" s="47"/>
      <c r="NWP816" s="47"/>
      <c r="NWQ816" s="47"/>
      <c r="NWR816" s="47"/>
      <c r="NWS816" s="47"/>
      <c r="NWT816" s="47"/>
      <c r="NWU816" s="47"/>
      <c r="NWV816" s="47"/>
      <c r="NWW816" s="47"/>
      <c r="NWX816" s="47"/>
      <c r="NWY816" s="47"/>
      <c r="NWZ816" s="47"/>
      <c r="NXA816" s="47"/>
      <c r="NXB816" s="47"/>
      <c r="NXC816" s="47"/>
      <c r="NXD816" s="47"/>
      <c r="NXE816" s="47"/>
      <c r="NXF816" s="47"/>
      <c r="NXG816" s="47"/>
      <c r="NXH816" s="47"/>
      <c r="NXI816" s="47"/>
      <c r="NXJ816" s="47"/>
      <c r="NXK816" s="47"/>
      <c r="NXL816" s="47"/>
      <c r="NXM816" s="47"/>
      <c r="NXN816" s="47"/>
      <c r="NXO816" s="47"/>
      <c r="NXP816" s="47"/>
      <c r="NXQ816" s="47"/>
      <c r="NXR816" s="47"/>
      <c r="NXS816" s="47"/>
      <c r="NXT816" s="47"/>
      <c r="NXU816" s="47"/>
      <c r="NXV816" s="47"/>
      <c r="NXW816" s="47"/>
      <c r="NXX816" s="47"/>
      <c r="NXY816" s="47"/>
      <c r="NXZ816" s="47"/>
      <c r="NYA816" s="47"/>
      <c r="NYB816" s="47"/>
      <c r="NYC816" s="47"/>
      <c r="NYD816" s="47"/>
      <c r="NYE816" s="47"/>
      <c r="NYF816" s="47"/>
      <c r="NYG816" s="47"/>
      <c r="NYH816" s="47"/>
      <c r="NYI816" s="47"/>
      <c r="NYJ816" s="47"/>
      <c r="NYK816" s="47"/>
      <c r="NYL816" s="47"/>
      <c r="NYM816" s="47"/>
      <c r="NYN816" s="47"/>
      <c r="NYO816" s="47"/>
      <c r="NYP816" s="47"/>
      <c r="NYQ816" s="47"/>
      <c r="NYR816" s="47"/>
      <c r="NYS816" s="47"/>
      <c r="NYT816" s="47"/>
      <c r="NYU816" s="47"/>
      <c r="NYV816" s="47"/>
      <c r="NYW816" s="47"/>
      <c r="NYX816" s="47"/>
      <c r="NYY816" s="47"/>
      <c r="NYZ816" s="47"/>
      <c r="NZA816" s="47"/>
      <c r="NZB816" s="47"/>
      <c r="NZC816" s="47"/>
      <c r="NZD816" s="47"/>
      <c r="NZE816" s="47"/>
      <c r="NZF816" s="47"/>
      <c r="NZG816" s="47"/>
      <c r="NZH816" s="47"/>
      <c r="NZI816" s="47"/>
      <c r="NZJ816" s="47"/>
      <c r="NZK816" s="47"/>
      <c r="NZL816" s="47"/>
      <c r="NZM816" s="47"/>
      <c r="NZN816" s="47"/>
      <c r="NZO816" s="47"/>
      <c r="NZP816" s="47"/>
      <c r="NZQ816" s="47"/>
      <c r="NZR816" s="47"/>
      <c r="NZS816" s="47"/>
      <c r="NZT816" s="47"/>
      <c r="NZU816" s="47"/>
      <c r="NZV816" s="47"/>
      <c r="NZW816" s="47"/>
      <c r="NZX816" s="47"/>
      <c r="NZY816" s="47"/>
      <c r="NZZ816" s="47"/>
      <c r="OAA816" s="47"/>
      <c r="OAB816" s="47"/>
      <c r="OAC816" s="47"/>
      <c r="OAD816" s="47"/>
      <c r="OAE816" s="47"/>
      <c r="OAF816" s="47"/>
      <c r="OAG816" s="47"/>
      <c r="OAH816" s="47"/>
      <c r="OAI816" s="47"/>
      <c r="OAJ816" s="47"/>
      <c r="OAK816" s="47"/>
      <c r="OAL816" s="47"/>
      <c r="OAM816" s="47"/>
      <c r="OAN816" s="47"/>
      <c r="OAO816" s="47"/>
      <c r="OAP816" s="47"/>
      <c r="OAQ816" s="47"/>
      <c r="OAR816" s="47"/>
      <c r="OAS816" s="47"/>
      <c r="OAT816" s="47"/>
      <c r="OAU816" s="47"/>
      <c r="OAV816" s="47"/>
      <c r="OAW816" s="47"/>
      <c r="OAX816" s="47"/>
      <c r="OAY816" s="47"/>
      <c r="OAZ816" s="47"/>
      <c r="OBA816" s="47"/>
      <c r="OBB816" s="47"/>
      <c r="OBC816" s="47"/>
      <c r="OBD816" s="47"/>
      <c r="OBE816" s="47"/>
      <c r="OBF816" s="47"/>
      <c r="OBG816" s="47"/>
      <c r="OBH816" s="47"/>
      <c r="OBI816" s="47"/>
      <c r="OBJ816" s="47"/>
      <c r="OBK816" s="47"/>
      <c r="OBL816" s="47"/>
      <c r="OBM816" s="47"/>
      <c r="OBN816" s="47"/>
      <c r="OBO816" s="47"/>
      <c r="OBP816" s="47"/>
      <c r="OBQ816" s="47"/>
      <c r="OBR816" s="47"/>
      <c r="OBS816" s="47"/>
      <c r="OBT816" s="47"/>
      <c r="OBU816" s="47"/>
      <c r="OBV816" s="47"/>
      <c r="OBW816" s="47"/>
      <c r="OBX816" s="47"/>
      <c r="OBY816" s="47"/>
      <c r="OBZ816" s="47"/>
      <c r="OCA816" s="47"/>
      <c r="OCB816" s="47"/>
      <c r="OCC816" s="47"/>
      <c r="OCD816" s="47"/>
      <c r="OCE816" s="47"/>
      <c r="OCF816" s="47"/>
      <c r="OCG816" s="47"/>
      <c r="OCH816" s="47"/>
      <c r="OCI816" s="47"/>
      <c r="OCJ816" s="47"/>
      <c r="OCK816" s="47"/>
      <c r="OCL816" s="47"/>
      <c r="OCM816" s="47"/>
      <c r="OCN816" s="47"/>
      <c r="OCO816" s="47"/>
      <c r="OCP816" s="47"/>
      <c r="OCQ816" s="47"/>
      <c r="OCR816" s="47"/>
      <c r="OCS816" s="47"/>
      <c r="OCT816" s="47"/>
      <c r="OCU816" s="47"/>
      <c r="OCV816" s="47"/>
      <c r="OCW816" s="47"/>
      <c r="OCX816" s="47"/>
      <c r="OCY816" s="47"/>
      <c r="OCZ816" s="47"/>
      <c r="ODA816" s="47"/>
      <c r="ODB816" s="47"/>
      <c r="ODC816" s="47"/>
      <c r="ODD816" s="47"/>
      <c r="ODE816" s="47"/>
      <c r="ODF816" s="47"/>
      <c r="ODG816" s="47"/>
      <c r="ODH816" s="47"/>
      <c r="ODI816" s="47"/>
      <c r="ODJ816" s="47"/>
      <c r="ODK816" s="47"/>
      <c r="ODL816" s="47"/>
      <c r="ODM816" s="47"/>
      <c r="ODN816" s="47"/>
      <c r="ODO816" s="47"/>
      <c r="ODP816" s="47"/>
      <c r="ODQ816" s="47"/>
      <c r="ODR816" s="47"/>
      <c r="ODS816" s="47"/>
      <c r="ODT816" s="47"/>
      <c r="ODU816" s="47"/>
      <c r="ODV816" s="47"/>
      <c r="ODW816" s="47"/>
      <c r="ODX816" s="47"/>
      <c r="ODY816" s="47"/>
      <c r="ODZ816" s="47"/>
      <c r="OEA816" s="47"/>
      <c r="OEB816" s="47"/>
      <c r="OEC816" s="47"/>
      <c r="OED816" s="47"/>
      <c r="OEE816" s="47"/>
      <c r="OEF816" s="47"/>
      <c r="OEG816" s="47"/>
      <c r="OEH816" s="47"/>
      <c r="OEI816" s="47"/>
      <c r="OEJ816" s="47"/>
      <c r="OEK816" s="47"/>
      <c r="OEL816" s="47"/>
      <c r="OEM816" s="47"/>
      <c r="OEN816" s="47"/>
      <c r="OEO816" s="47"/>
      <c r="OEP816" s="47"/>
      <c r="OEQ816" s="47"/>
      <c r="OER816" s="47"/>
      <c r="OES816" s="47"/>
      <c r="OET816" s="47"/>
      <c r="OEU816" s="47"/>
      <c r="OEV816" s="47"/>
      <c r="OEW816" s="47"/>
      <c r="OEX816" s="47"/>
      <c r="OEY816" s="47"/>
      <c r="OEZ816" s="47"/>
      <c r="OFA816" s="47"/>
      <c r="OFB816" s="47"/>
      <c r="OFC816" s="47"/>
      <c r="OFD816" s="47"/>
      <c r="OFE816" s="47"/>
      <c r="OFF816" s="47"/>
      <c r="OFG816" s="47"/>
      <c r="OFH816" s="47"/>
      <c r="OFI816" s="47"/>
      <c r="OFJ816" s="47"/>
      <c r="OFK816" s="47"/>
      <c r="OFL816" s="47"/>
      <c r="OFM816" s="47"/>
      <c r="OFN816" s="47"/>
      <c r="OFO816" s="47"/>
      <c r="OFP816" s="47"/>
      <c r="OFQ816" s="47"/>
      <c r="OFR816" s="47"/>
      <c r="OFS816" s="47"/>
      <c r="OFT816" s="47"/>
      <c r="OFU816" s="47"/>
      <c r="OFV816" s="47"/>
      <c r="OFW816" s="47"/>
      <c r="OFX816" s="47"/>
      <c r="OFY816" s="47"/>
      <c r="OFZ816" s="47"/>
      <c r="OGA816" s="47"/>
      <c r="OGB816" s="47"/>
      <c r="OGC816" s="47"/>
      <c r="OGD816" s="47"/>
      <c r="OGE816" s="47"/>
      <c r="OGF816" s="47"/>
      <c r="OGG816" s="47"/>
      <c r="OGH816" s="47"/>
      <c r="OGI816" s="47"/>
      <c r="OGJ816" s="47"/>
      <c r="OGK816" s="47"/>
      <c r="OGL816" s="47"/>
      <c r="OGM816" s="47"/>
      <c r="OGN816" s="47"/>
      <c r="OGO816" s="47"/>
      <c r="OGP816" s="47"/>
      <c r="OGQ816" s="47"/>
      <c r="OGR816" s="47"/>
      <c r="OGS816" s="47"/>
      <c r="OGT816" s="47"/>
      <c r="OGU816" s="47"/>
      <c r="OGV816" s="47"/>
      <c r="OGW816" s="47"/>
      <c r="OGX816" s="47"/>
      <c r="OGY816" s="47"/>
      <c r="OGZ816" s="47"/>
      <c r="OHA816" s="47"/>
      <c r="OHB816" s="47"/>
      <c r="OHC816" s="47"/>
      <c r="OHD816" s="47"/>
      <c r="OHE816" s="47"/>
      <c r="OHF816" s="47"/>
      <c r="OHG816" s="47"/>
      <c r="OHH816" s="47"/>
      <c r="OHI816" s="47"/>
      <c r="OHJ816" s="47"/>
      <c r="OHK816" s="47"/>
      <c r="OHL816" s="47"/>
      <c r="OHM816" s="47"/>
      <c r="OHN816" s="47"/>
      <c r="OHO816" s="47"/>
      <c r="OHP816" s="47"/>
      <c r="OHQ816" s="47"/>
      <c r="OHR816" s="47"/>
      <c r="OHS816" s="47"/>
      <c r="OHT816" s="47"/>
      <c r="OHU816" s="47"/>
      <c r="OHV816" s="47"/>
      <c r="OHW816" s="47"/>
      <c r="OHX816" s="47"/>
      <c r="OHY816" s="47"/>
      <c r="OHZ816" s="47"/>
      <c r="OIA816" s="47"/>
      <c r="OIB816" s="47"/>
      <c r="OIC816" s="47"/>
      <c r="OID816" s="47"/>
      <c r="OIE816" s="47"/>
      <c r="OIF816" s="47"/>
      <c r="OIG816" s="47"/>
      <c r="OIH816" s="47"/>
      <c r="OII816" s="47"/>
      <c r="OIJ816" s="47"/>
      <c r="OIK816" s="47"/>
      <c r="OIL816" s="47"/>
      <c r="OIM816" s="47"/>
      <c r="OIN816" s="47"/>
      <c r="OIO816" s="47"/>
      <c r="OIP816" s="47"/>
      <c r="OIQ816" s="47"/>
      <c r="OIR816" s="47"/>
      <c r="OIS816" s="47"/>
      <c r="OIT816" s="47"/>
      <c r="OIU816" s="47"/>
      <c r="OIV816" s="47"/>
      <c r="OIW816" s="47"/>
      <c r="OIX816" s="47"/>
      <c r="OIY816" s="47"/>
      <c r="OIZ816" s="47"/>
      <c r="OJA816" s="47"/>
      <c r="OJB816" s="47"/>
      <c r="OJC816" s="47"/>
      <c r="OJD816" s="47"/>
      <c r="OJE816" s="47"/>
      <c r="OJF816" s="47"/>
      <c r="OJG816" s="47"/>
      <c r="OJH816" s="47"/>
      <c r="OJI816" s="47"/>
      <c r="OJJ816" s="47"/>
      <c r="OJK816" s="47"/>
      <c r="OJL816" s="47"/>
      <c r="OJM816" s="47"/>
      <c r="OJN816" s="47"/>
      <c r="OJO816" s="47"/>
      <c r="OJP816" s="47"/>
      <c r="OJQ816" s="47"/>
      <c r="OJR816" s="47"/>
      <c r="OJS816" s="47"/>
      <c r="OJT816" s="47"/>
      <c r="OJU816" s="47"/>
      <c r="OJV816" s="47"/>
      <c r="OJW816" s="47"/>
      <c r="OJX816" s="47"/>
      <c r="OJY816" s="47"/>
      <c r="OJZ816" s="47"/>
      <c r="OKA816" s="47"/>
      <c r="OKB816" s="47"/>
      <c r="OKC816" s="47"/>
      <c r="OKD816" s="47"/>
      <c r="OKE816" s="47"/>
      <c r="OKF816" s="47"/>
      <c r="OKG816" s="47"/>
      <c r="OKH816" s="47"/>
      <c r="OKI816" s="47"/>
      <c r="OKJ816" s="47"/>
      <c r="OKK816" s="47"/>
      <c r="OKL816" s="47"/>
      <c r="OKM816" s="47"/>
      <c r="OKN816" s="47"/>
      <c r="OKO816" s="47"/>
      <c r="OKP816" s="47"/>
      <c r="OKQ816" s="47"/>
      <c r="OKR816" s="47"/>
      <c r="OKS816" s="47"/>
      <c r="OKT816" s="47"/>
      <c r="OKU816" s="47"/>
      <c r="OKV816" s="47"/>
      <c r="OKW816" s="47"/>
      <c r="OKX816" s="47"/>
      <c r="OKY816" s="47"/>
      <c r="OKZ816" s="47"/>
      <c r="OLA816" s="47"/>
      <c r="OLB816" s="47"/>
      <c r="OLC816" s="47"/>
      <c r="OLD816" s="47"/>
      <c r="OLE816" s="47"/>
      <c r="OLF816" s="47"/>
      <c r="OLG816" s="47"/>
      <c r="OLH816" s="47"/>
      <c r="OLI816" s="47"/>
      <c r="OLJ816" s="47"/>
      <c r="OLK816" s="47"/>
      <c r="OLL816" s="47"/>
      <c r="OLM816" s="47"/>
      <c r="OLN816" s="47"/>
      <c r="OLO816" s="47"/>
      <c r="OLP816" s="47"/>
      <c r="OLQ816" s="47"/>
      <c r="OLR816" s="47"/>
      <c r="OLS816" s="47"/>
      <c r="OLT816" s="47"/>
      <c r="OLU816" s="47"/>
      <c r="OLV816" s="47"/>
      <c r="OLW816" s="47"/>
      <c r="OLX816" s="47"/>
      <c r="OLY816" s="47"/>
      <c r="OLZ816" s="47"/>
      <c r="OMA816" s="47"/>
      <c r="OMB816" s="47"/>
      <c r="OMC816" s="47"/>
      <c r="OMD816" s="47"/>
      <c r="OME816" s="47"/>
      <c r="OMF816" s="47"/>
      <c r="OMG816" s="47"/>
      <c r="OMH816" s="47"/>
      <c r="OMI816" s="47"/>
      <c r="OMJ816" s="47"/>
      <c r="OMK816" s="47"/>
      <c r="OML816" s="47"/>
      <c r="OMM816" s="47"/>
      <c r="OMN816" s="47"/>
      <c r="OMO816" s="47"/>
      <c r="OMP816" s="47"/>
      <c r="OMQ816" s="47"/>
      <c r="OMR816" s="47"/>
      <c r="OMS816" s="47"/>
      <c r="OMT816" s="47"/>
      <c r="OMU816" s="47"/>
      <c r="OMV816" s="47"/>
      <c r="OMW816" s="47"/>
      <c r="OMX816" s="47"/>
      <c r="OMY816" s="47"/>
      <c r="OMZ816" s="47"/>
      <c r="ONA816" s="47"/>
      <c r="ONB816" s="47"/>
      <c r="ONC816" s="47"/>
      <c r="OND816" s="47"/>
      <c r="ONE816" s="47"/>
      <c r="ONF816" s="47"/>
      <c r="ONG816" s="47"/>
      <c r="ONH816" s="47"/>
      <c r="ONI816" s="47"/>
      <c r="ONJ816" s="47"/>
      <c r="ONK816" s="47"/>
      <c r="ONL816" s="47"/>
      <c r="ONM816" s="47"/>
      <c r="ONN816" s="47"/>
      <c r="ONO816" s="47"/>
      <c r="ONP816" s="47"/>
      <c r="ONQ816" s="47"/>
      <c r="ONR816" s="47"/>
      <c r="ONS816" s="47"/>
      <c r="ONT816" s="47"/>
      <c r="ONU816" s="47"/>
      <c r="ONV816" s="47"/>
      <c r="ONW816" s="47"/>
      <c r="ONX816" s="47"/>
      <c r="ONY816" s="47"/>
      <c r="ONZ816" s="47"/>
      <c r="OOA816" s="47"/>
      <c r="OOB816" s="47"/>
      <c r="OOC816" s="47"/>
      <c r="OOD816" s="47"/>
      <c r="OOE816" s="47"/>
      <c r="OOF816" s="47"/>
      <c r="OOG816" s="47"/>
      <c r="OOH816" s="47"/>
      <c r="OOI816" s="47"/>
      <c r="OOJ816" s="47"/>
      <c r="OOK816" s="47"/>
      <c r="OOL816" s="47"/>
      <c r="OOM816" s="47"/>
      <c r="OON816" s="47"/>
      <c r="OOO816" s="47"/>
      <c r="OOP816" s="47"/>
      <c r="OOQ816" s="47"/>
      <c r="OOR816" s="47"/>
      <c r="OOS816" s="47"/>
      <c r="OOT816" s="47"/>
      <c r="OOU816" s="47"/>
      <c r="OOV816" s="47"/>
      <c r="OOW816" s="47"/>
      <c r="OOX816" s="47"/>
      <c r="OOY816" s="47"/>
      <c r="OOZ816" s="47"/>
      <c r="OPA816" s="47"/>
      <c r="OPB816" s="47"/>
      <c r="OPC816" s="47"/>
      <c r="OPD816" s="47"/>
      <c r="OPE816" s="47"/>
      <c r="OPF816" s="47"/>
      <c r="OPG816" s="47"/>
      <c r="OPH816" s="47"/>
      <c r="OPI816" s="47"/>
      <c r="OPJ816" s="47"/>
      <c r="OPK816" s="47"/>
      <c r="OPL816" s="47"/>
      <c r="OPM816" s="47"/>
      <c r="OPN816" s="47"/>
      <c r="OPO816" s="47"/>
      <c r="OPP816" s="47"/>
      <c r="OPQ816" s="47"/>
      <c r="OPR816" s="47"/>
      <c r="OPS816" s="47"/>
      <c r="OPT816" s="47"/>
      <c r="OPU816" s="47"/>
      <c r="OPV816" s="47"/>
      <c r="OPW816" s="47"/>
      <c r="OPX816" s="47"/>
      <c r="OPY816" s="47"/>
      <c r="OPZ816" s="47"/>
      <c r="OQA816" s="47"/>
      <c r="OQB816" s="47"/>
      <c r="OQC816" s="47"/>
      <c r="OQD816" s="47"/>
      <c r="OQE816" s="47"/>
      <c r="OQF816" s="47"/>
      <c r="OQG816" s="47"/>
      <c r="OQH816" s="47"/>
      <c r="OQI816" s="47"/>
      <c r="OQJ816" s="47"/>
      <c r="OQK816" s="47"/>
      <c r="OQL816" s="47"/>
      <c r="OQM816" s="47"/>
      <c r="OQN816" s="47"/>
      <c r="OQO816" s="47"/>
      <c r="OQP816" s="47"/>
      <c r="OQQ816" s="47"/>
      <c r="OQR816" s="47"/>
      <c r="OQS816" s="47"/>
      <c r="OQT816" s="47"/>
      <c r="OQU816" s="47"/>
      <c r="OQV816" s="47"/>
      <c r="OQW816" s="47"/>
      <c r="OQX816" s="47"/>
      <c r="OQY816" s="47"/>
      <c r="OQZ816" s="47"/>
      <c r="ORA816" s="47"/>
      <c r="ORB816" s="47"/>
      <c r="ORC816" s="47"/>
      <c r="ORD816" s="47"/>
      <c r="ORE816" s="47"/>
      <c r="ORF816" s="47"/>
      <c r="ORG816" s="47"/>
      <c r="ORH816" s="47"/>
      <c r="ORI816" s="47"/>
      <c r="ORJ816" s="47"/>
      <c r="ORK816" s="47"/>
      <c r="ORL816" s="47"/>
      <c r="ORM816" s="47"/>
      <c r="ORN816" s="47"/>
      <c r="ORO816" s="47"/>
      <c r="ORP816" s="47"/>
      <c r="ORQ816" s="47"/>
      <c r="ORR816" s="47"/>
      <c r="ORS816" s="47"/>
      <c r="ORT816" s="47"/>
      <c r="ORU816" s="47"/>
      <c r="ORV816" s="47"/>
      <c r="ORW816" s="47"/>
      <c r="ORX816" s="47"/>
      <c r="ORY816" s="47"/>
      <c r="ORZ816" s="47"/>
      <c r="OSA816" s="47"/>
      <c r="OSB816" s="47"/>
      <c r="OSC816" s="47"/>
      <c r="OSD816" s="47"/>
      <c r="OSE816" s="47"/>
      <c r="OSF816" s="47"/>
      <c r="OSG816" s="47"/>
      <c r="OSH816" s="47"/>
      <c r="OSI816" s="47"/>
      <c r="OSJ816" s="47"/>
      <c r="OSK816" s="47"/>
      <c r="OSL816" s="47"/>
      <c r="OSM816" s="47"/>
      <c r="OSN816" s="47"/>
      <c r="OSO816" s="47"/>
      <c r="OSP816" s="47"/>
      <c r="OSQ816" s="47"/>
      <c r="OSR816" s="47"/>
      <c r="OSS816" s="47"/>
      <c r="OST816" s="47"/>
      <c r="OSU816" s="47"/>
      <c r="OSV816" s="47"/>
      <c r="OSW816" s="47"/>
      <c r="OSX816" s="47"/>
      <c r="OSY816" s="47"/>
      <c r="OSZ816" s="47"/>
      <c r="OTA816" s="47"/>
      <c r="OTB816" s="47"/>
      <c r="OTC816" s="47"/>
      <c r="OTD816" s="47"/>
      <c r="OTE816" s="47"/>
      <c r="OTF816" s="47"/>
      <c r="OTG816" s="47"/>
      <c r="OTH816" s="47"/>
      <c r="OTI816" s="47"/>
      <c r="OTJ816" s="47"/>
      <c r="OTK816" s="47"/>
      <c r="OTL816" s="47"/>
      <c r="OTM816" s="47"/>
      <c r="OTN816" s="47"/>
      <c r="OTO816" s="47"/>
      <c r="OTP816" s="47"/>
      <c r="OTQ816" s="47"/>
      <c r="OTR816" s="47"/>
      <c r="OTS816" s="47"/>
      <c r="OTT816" s="47"/>
      <c r="OTU816" s="47"/>
      <c r="OTV816" s="47"/>
      <c r="OTW816" s="47"/>
      <c r="OTX816" s="47"/>
      <c r="OTY816" s="47"/>
      <c r="OTZ816" s="47"/>
      <c r="OUA816" s="47"/>
      <c r="OUB816" s="47"/>
      <c r="OUC816" s="47"/>
      <c r="OUD816" s="47"/>
      <c r="OUE816" s="47"/>
      <c r="OUF816" s="47"/>
      <c r="OUG816" s="47"/>
      <c r="OUH816" s="47"/>
      <c r="OUI816" s="47"/>
      <c r="OUJ816" s="47"/>
      <c r="OUK816" s="47"/>
      <c r="OUL816" s="47"/>
      <c r="OUM816" s="47"/>
      <c r="OUN816" s="47"/>
      <c r="OUO816" s="47"/>
      <c r="OUP816" s="47"/>
      <c r="OUQ816" s="47"/>
      <c r="OUR816" s="47"/>
      <c r="OUS816" s="47"/>
      <c r="OUT816" s="47"/>
      <c r="OUU816" s="47"/>
      <c r="OUV816" s="47"/>
      <c r="OUW816" s="47"/>
      <c r="OUX816" s="47"/>
      <c r="OUY816" s="47"/>
      <c r="OUZ816" s="47"/>
      <c r="OVA816" s="47"/>
      <c r="OVB816" s="47"/>
      <c r="OVC816" s="47"/>
      <c r="OVD816" s="47"/>
      <c r="OVE816" s="47"/>
      <c r="OVF816" s="47"/>
      <c r="OVG816" s="47"/>
      <c r="OVH816" s="47"/>
      <c r="OVI816" s="47"/>
      <c r="OVJ816" s="47"/>
      <c r="OVK816" s="47"/>
      <c r="OVL816" s="47"/>
      <c r="OVM816" s="47"/>
      <c r="OVN816" s="47"/>
      <c r="OVO816" s="47"/>
      <c r="OVP816" s="47"/>
      <c r="OVQ816" s="47"/>
      <c r="OVR816" s="47"/>
      <c r="OVS816" s="47"/>
      <c r="OVT816" s="47"/>
      <c r="OVU816" s="47"/>
      <c r="OVV816" s="47"/>
      <c r="OVW816" s="47"/>
      <c r="OVX816" s="47"/>
      <c r="OVY816" s="47"/>
      <c r="OVZ816" s="47"/>
      <c r="OWA816" s="47"/>
      <c r="OWB816" s="47"/>
      <c r="OWC816" s="47"/>
      <c r="OWD816" s="47"/>
      <c r="OWE816" s="47"/>
      <c r="OWF816" s="47"/>
      <c r="OWG816" s="47"/>
      <c r="OWH816" s="47"/>
      <c r="OWI816" s="47"/>
      <c r="OWJ816" s="47"/>
      <c r="OWK816" s="47"/>
      <c r="OWL816" s="47"/>
      <c r="OWM816" s="47"/>
      <c r="OWN816" s="47"/>
      <c r="OWO816" s="47"/>
      <c r="OWP816" s="47"/>
      <c r="OWQ816" s="47"/>
      <c r="OWR816" s="47"/>
      <c r="OWS816" s="47"/>
      <c r="OWT816" s="47"/>
      <c r="OWU816" s="47"/>
      <c r="OWV816" s="47"/>
      <c r="OWW816" s="47"/>
      <c r="OWX816" s="47"/>
      <c r="OWY816" s="47"/>
      <c r="OWZ816" s="47"/>
      <c r="OXA816" s="47"/>
      <c r="OXB816" s="47"/>
      <c r="OXC816" s="47"/>
      <c r="OXD816" s="47"/>
      <c r="OXE816" s="47"/>
      <c r="OXF816" s="47"/>
      <c r="OXG816" s="47"/>
      <c r="OXH816" s="47"/>
      <c r="OXI816" s="47"/>
      <c r="OXJ816" s="47"/>
      <c r="OXK816" s="47"/>
      <c r="OXL816" s="47"/>
      <c r="OXM816" s="47"/>
      <c r="OXN816" s="47"/>
      <c r="OXO816" s="47"/>
      <c r="OXP816" s="47"/>
      <c r="OXQ816" s="47"/>
      <c r="OXR816" s="47"/>
      <c r="OXS816" s="47"/>
      <c r="OXT816" s="47"/>
      <c r="OXU816" s="47"/>
      <c r="OXV816" s="47"/>
      <c r="OXW816" s="47"/>
      <c r="OXX816" s="47"/>
      <c r="OXY816" s="47"/>
      <c r="OXZ816" s="47"/>
      <c r="OYA816" s="47"/>
      <c r="OYB816" s="47"/>
      <c r="OYC816" s="47"/>
      <c r="OYD816" s="47"/>
      <c r="OYE816" s="47"/>
      <c r="OYF816" s="47"/>
      <c r="OYG816" s="47"/>
      <c r="OYH816" s="47"/>
      <c r="OYI816" s="47"/>
      <c r="OYJ816" s="47"/>
      <c r="OYK816" s="47"/>
      <c r="OYL816" s="47"/>
      <c r="OYM816" s="47"/>
      <c r="OYN816" s="47"/>
      <c r="OYO816" s="47"/>
      <c r="OYP816" s="47"/>
      <c r="OYQ816" s="47"/>
      <c r="OYR816" s="47"/>
      <c r="OYS816" s="47"/>
      <c r="OYT816" s="47"/>
      <c r="OYU816" s="47"/>
      <c r="OYV816" s="47"/>
      <c r="OYW816" s="47"/>
      <c r="OYX816" s="47"/>
      <c r="OYY816" s="47"/>
      <c r="OYZ816" s="47"/>
      <c r="OZA816" s="47"/>
      <c r="OZB816" s="47"/>
      <c r="OZC816" s="47"/>
      <c r="OZD816" s="47"/>
      <c r="OZE816" s="47"/>
      <c r="OZF816" s="47"/>
      <c r="OZG816" s="47"/>
      <c r="OZH816" s="47"/>
      <c r="OZI816" s="47"/>
      <c r="OZJ816" s="47"/>
      <c r="OZK816" s="47"/>
      <c r="OZL816" s="47"/>
      <c r="OZM816" s="47"/>
      <c r="OZN816" s="47"/>
      <c r="OZO816" s="47"/>
      <c r="OZP816" s="47"/>
      <c r="OZQ816" s="47"/>
      <c r="OZR816" s="47"/>
      <c r="OZS816" s="47"/>
      <c r="OZT816" s="47"/>
      <c r="OZU816" s="47"/>
      <c r="OZV816" s="47"/>
      <c r="OZW816" s="47"/>
      <c r="OZX816" s="47"/>
      <c r="OZY816" s="47"/>
      <c r="OZZ816" s="47"/>
      <c r="PAA816" s="47"/>
      <c r="PAB816" s="47"/>
      <c r="PAC816" s="47"/>
      <c r="PAD816" s="47"/>
      <c r="PAE816" s="47"/>
      <c r="PAF816" s="47"/>
      <c r="PAG816" s="47"/>
      <c r="PAH816" s="47"/>
      <c r="PAI816" s="47"/>
      <c r="PAJ816" s="47"/>
      <c r="PAK816" s="47"/>
      <c r="PAL816" s="47"/>
      <c r="PAM816" s="47"/>
      <c r="PAN816" s="47"/>
      <c r="PAO816" s="47"/>
      <c r="PAP816" s="47"/>
      <c r="PAQ816" s="47"/>
      <c r="PAR816" s="47"/>
      <c r="PAS816" s="47"/>
      <c r="PAT816" s="47"/>
      <c r="PAU816" s="47"/>
      <c r="PAV816" s="47"/>
      <c r="PAW816" s="47"/>
      <c r="PAX816" s="47"/>
      <c r="PAY816" s="47"/>
      <c r="PAZ816" s="47"/>
      <c r="PBA816" s="47"/>
      <c r="PBB816" s="47"/>
      <c r="PBC816" s="47"/>
      <c r="PBD816" s="47"/>
      <c r="PBE816" s="47"/>
      <c r="PBF816" s="47"/>
      <c r="PBG816" s="47"/>
      <c r="PBH816" s="47"/>
      <c r="PBI816" s="47"/>
      <c r="PBJ816" s="47"/>
      <c r="PBK816" s="47"/>
      <c r="PBL816" s="47"/>
      <c r="PBM816" s="47"/>
      <c r="PBN816" s="47"/>
      <c r="PBO816" s="47"/>
      <c r="PBP816" s="47"/>
      <c r="PBQ816" s="47"/>
      <c r="PBR816" s="47"/>
      <c r="PBS816" s="47"/>
      <c r="PBT816" s="47"/>
      <c r="PBU816" s="47"/>
      <c r="PBV816" s="47"/>
      <c r="PBW816" s="47"/>
      <c r="PBX816" s="47"/>
      <c r="PBY816" s="47"/>
      <c r="PBZ816" s="47"/>
      <c r="PCA816" s="47"/>
      <c r="PCB816" s="47"/>
      <c r="PCC816" s="47"/>
      <c r="PCD816" s="47"/>
      <c r="PCE816" s="47"/>
      <c r="PCF816" s="47"/>
      <c r="PCG816" s="47"/>
      <c r="PCH816" s="47"/>
      <c r="PCI816" s="47"/>
      <c r="PCJ816" s="47"/>
      <c r="PCK816" s="47"/>
      <c r="PCL816" s="47"/>
      <c r="PCM816" s="47"/>
      <c r="PCN816" s="47"/>
      <c r="PCO816" s="47"/>
      <c r="PCP816" s="47"/>
      <c r="PCQ816" s="47"/>
      <c r="PCR816" s="47"/>
      <c r="PCS816" s="47"/>
      <c r="PCT816" s="47"/>
      <c r="PCU816" s="47"/>
      <c r="PCV816" s="47"/>
      <c r="PCW816" s="47"/>
      <c r="PCX816" s="47"/>
      <c r="PCY816" s="47"/>
      <c r="PCZ816" s="47"/>
      <c r="PDA816" s="47"/>
      <c r="PDB816" s="47"/>
      <c r="PDC816" s="47"/>
      <c r="PDD816" s="47"/>
      <c r="PDE816" s="47"/>
      <c r="PDF816" s="47"/>
      <c r="PDG816" s="47"/>
      <c r="PDH816" s="47"/>
      <c r="PDI816" s="47"/>
      <c r="PDJ816" s="47"/>
      <c r="PDK816" s="47"/>
      <c r="PDL816" s="47"/>
      <c r="PDM816" s="47"/>
      <c r="PDN816" s="47"/>
      <c r="PDO816" s="47"/>
      <c r="PDP816" s="47"/>
      <c r="PDQ816" s="47"/>
      <c r="PDR816" s="47"/>
      <c r="PDS816" s="47"/>
      <c r="PDT816" s="47"/>
      <c r="PDU816" s="47"/>
      <c r="PDV816" s="47"/>
      <c r="PDW816" s="47"/>
      <c r="PDX816" s="47"/>
      <c r="PDY816" s="47"/>
      <c r="PDZ816" s="47"/>
      <c r="PEA816" s="47"/>
      <c r="PEB816" s="47"/>
      <c r="PEC816" s="47"/>
      <c r="PED816" s="47"/>
      <c r="PEE816" s="47"/>
      <c r="PEF816" s="47"/>
      <c r="PEG816" s="47"/>
      <c r="PEH816" s="47"/>
      <c r="PEI816" s="47"/>
      <c r="PEJ816" s="47"/>
      <c r="PEK816" s="47"/>
      <c r="PEL816" s="47"/>
      <c r="PEM816" s="47"/>
      <c r="PEN816" s="47"/>
      <c r="PEO816" s="47"/>
      <c r="PEP816" s="47"/>
      <c r="PEQ816" s="47"/>
      <c r="PER816" s="47"/>
      <c r="PES816" s="47"/>
      <c r="PET816" s="47"/>
      <c r="PEU816" s="47"/>
      <c r="PEV816" s="47"/>
      <c r="PEW816" s="47"/>
      <c r="PEX816" s="47"/>
      <c r="PEY816" s="47"/>
      <c r="PEZ816" s="47"/>
      <c r="PFA816" s="47"/>
      <c r="PFB816" s="47"/>
      <c r="PFC816" s="47"/>
      <c r="PFD816" s="47"/>
      <c r="PFE816" s="47"/>
      <c r="PFF816" s="47"/>
      <c r="PFG816" s="47"/>
      <c r="PFH816" s="47"/>
      <c r="PFI816" s="47"/>
      <c r="PFJ816" s="47"/>
      <c r="PFK816" s="47"/>
      <c r="PFL816" s="47"/>
      <c r="PFM816" s="47"/>
      <c r="PFN816" s="47"/>
      <c r="PFO816" s="47"/>
      <c r="PFP816" s="47"/>
      <c r="PFQ816" s="47"/>
      <c r="PFR816" s="47"/>
      <c r="PFS816" s="47"/>
      <c r="PFT816" s="47"/>
      <c r="PFU816" s="47"/>
      <c r="PFV816" s="47"/>
      <c r="PFW816" s="47"/>
      <c r="PFX816" s="47"/>
      <c r="PFY816" s="47"/>
      <c r="PFZ816" s="47"/>
      <c r="PGA816" s="47"/>
      <c r="PGB816" s="47"/>
      <c r="PGC816" s="47"/>
      <c r="PGD816" s="47"/>
      <c r="PGE816" s="47"/>
      <c r="PGF816" s="47"/>
      <c r="PGG816" s="47"/>
      <c r="PGH816" s="47"/>
      <c r="PGI816" s="47"/>
      <c r="PGJ816" s="47"/>
      <c r="PGK816" s="47"/>
      <c r="PGL816" s="47"/>
      <c r="PGM816" s="47"/>
      <c r="PGN816" s="47"/>
      <c r="PGO816" s="47"/>
      <c r="PGP816" s="47"/>
      <c r="PGQ816" s="47"/>
      <c r="PGR816" s="47"/>
      <c r="PGS816" s="47"/>
      <c r="PGT816" s="47"/>
      <c r="PGU816" s="47"/>
      <c r="PGV816" s="47"/>
      <c r="PGW816" s="47"/>
      <c r="PGX816" s="47"/>
      <c r="PGY816" s="47"/>
      <c r="PGZ816" s="47"/>
      <c r="PHA816" s="47"/>
      <c r="PHB816" s="47"/>
      <c r="PHC816" s="47"/>
      <c r="PHD816" s="47"/>
      <c r="PHE816" s="47"/>
      <c r="PHF816" s="47"/>
      <c r="PHG816" s="47"/>
      <c r="PHH816" s="47"/>
      <c r="PHI816" s="47"/>
      <c r="PHJ816" s="47"/>
      <c r="PHK816" s="47"/>
      <c r="PHL816" s="47"/>
      <c r="PHM816" s="47"/>
      <c r="PHN816" s="47"/>
      <c r="PHO816" s="47"/>
      <c r="PHP816" s="47"/>
      <c r="PHQ816" s="47"/>
      <c r="PHR816" s="47"/>
      <c r="PHS816" s="47"/>
      <c r="PHT816" s="47"/>
      <c r="PHU816" s="47"/>
      <c r="PHV816" s="47"/>
      <c r="PHW816" s="47"/>
      <c r="PHX816" s="47"/>
      <c r="PHY816" s="47"/>
      <c r="PHZ816" s="47"/>
      <c r="PIA816" s="47"/>
      <c r="PIB816" s="47"/>
      <c r="PIC816" s="47"/>
      <c r="PID816" s="47"/>
      <c r="PIE816" s="47"/>
      <c r="PIF816" s="47"/>
      <c r="PIG816" s="47"/>
      <c r="PIH816" s="47"/>
      <c r="PII816" s="47"/>
      <c r="PIJ816" s="47"/>
      <c r="PIK816" s="47"/>
      <c r="PIL816" s="47"/>
      <c r="PIM816" s="47"/>
      <c r="PIN816" s="47"/>
      <c r="PIO816" s="47"/>
      <c r="PIP816" s="47"/>
      <c r="PIQ816" s="47"/>
      <c r="PIR816" s="47"/>
      <c r="PIS816" s="47"/>
      <c r="PIT816" s="47"/>
      <c r="PIU816" s="47"/>
      <c r="PIV816" s="47"/>
      <c r="PIW816" s="47"/>
      <c r="PIX816" s="47"/>
      <c r="PIY816" s="47"/>
      <c r="PIZ816" s="47"/>
      <c r="PJA816" s="47"/>
      <c r="PJB816" s="47"/>
      <c r="PJC816" s="47"/>
      <c r="PJD816" s="47"/>
      <c r="PJE816" s="47"/>
      <c r="PJF816" s="47"/>
      <c r="PJG816" s="47"/>
      <c r="PJH816" s="47"/>
      <c r="PJI816" s="47"/>
      <c r="PJJ816" s="47"/>
      <c r="PJK816" s="47"/>
      <c r="PJL816" s="47"/>
      <c r="PJM816" s="47"/>
      <c r="PJN816" s="47"/>
      <c r="PJO816" s="47"/>
      <c r="PJP816" s="47"/>
      <c r="PJQ816" s="47"/>
      <c r="PJR816" s="47"/>
      <c r="PJS816" s="47"/>
      <c r="PJT816" s="47"/>
      <c r="PJU816" s="47"/>
      <c r="PJV816" s="47"/>
      <c r="PJW816" s="47"/>
      <c r="PJX816" s="47"/>
      <c r="PJY816" s="47"/>
      <c r="PJZ816" s="47"/>
      <c r="PKA816" s="47"/>
      <c r="PKB816" s="47"/>
      <c r="PKC816" s="47"/>
      <c r="PKD816" s="47"/>
      <c r="PKE816" s="47"/>
      <c r="PKF816" s="47"/>
      <c r="PKG816" s="47"/>
      <c r="PKH816" s="47"/>
      <c r="PKI816" s="47"/>
      <c r="PKJ816" s="47"/>
      <c r="PKK816" s="47"/>
      <c r="PKL816" s="47"/>
      <c r="PKM816" s="47"/>
      <c r="PKN816" s="47"/>
      <c r="PKO816" s="47"/>
      <c r="PKP816" s="47"/>
      <c r="PKQ816" s="47"/>
      <c r="PKR816" s="47"/>
      <c r="PKS816" s="47"/>
      <c r="PKT816" s="47"/>
      <c r="PKU816" s="47"/>
      <c r="PKV816" s="47"/>
      <c r="PKW816" s="47"/>
      <c r="PKX816" s="47"/>
      <c r="PKY816" s="47"/>
      <c r="PKZ816" s="47"/>
      <c r="PLA816" s="47"/>
      <c r="PLB816" s="47"/>
      <c r="PLC816" s="47"/>
      <c r="PLD816" s="47"/>
      <c r="PLE816" s="47"/>
      <c r="PLF816" s="47"/>
      <c r="PLG816" s="47"/>
      <c r="PLH816" s="47"/>
      <c r="PLI816" s="47"/>
      <c r="PLJ816" s="47"/>
      <c r="PLK816" s="47"/>
      <c r="PLL816" s="47"/>
      <c r="PLM816" s="47"/>
      <c r="PLN816" s="47"/>
      <c r="PLO816" s="47"/>
      <c r="PLP816" s="47"/>
      <c r="PLQ816" s="47"/>
      <c r="PLR816" s="47"/>
      <c r="PLS816" s="47"/>
      <c r="PLT816" s="47"/>
      <c r="PLU816" s="47"/>
      <c r="PLV816" s="47"/>
      <c r="PLW816" s="47"/>
      <c r="PLX816" s="47"/>
      <c r="PLY816" s="47"/>
      <c r="PLZ816" s="47"/>
      <c r="PMA816" s="47"/>
      <c r="PMB816" s="47"/>
      <c r="PMC816" s="47"/>
      <c r="PMD816" s="47"/>
      <c r="PME816" s="47"/>
      <c r="PMF816" s="47"/>
      <c r="PMG816" s="47"/>
      <c r="PMH816" s="47"/>
      <c r="PMI816" s="47"/>
      <c r="PMJ816" s="47"/>
      <c r="PMK816" s="47"/>
      <c r="PML816" s="47"/>
      <c r="PMM816" s="47"/>
      <c r="PMN816" s="47"/>
      <c r="PMO816" s="47"/>
      <c r="PMP816" s="47"/>
      <c r="PMQ816" s="47"/>
      <c r="PMR816" s="47"/>
      <c r="PMS816" s="47"/>
      <c r="PMT816" s="47"/>
      <c r="PMU816" s="47"/>
      <c r="PMV816" s="47"/>
      <c r="PMW816" s="47"/>
      <c r="PMX816" s="47"/>
      <c r="PMY816" s="47"/>
      <c r="PMZ816" s="47"/>
      <c r="PNA816" s="47"/>
      <c r="PNB816" s="47"/>
      <c r="PNC816" s="47"/>
      <c r="PND816" s="47"/>
      <c r="PNE816" s="47"/>
      <c r="PNF816" s="47"/>
      <c r="PNG816" s="47"/>
      <c r="PNH816" s="47"/>
      <c r="PNI816" s="47"/>
      <c r="PNJ816" s="47"/>
      <c r="PNK816" s="47"/>
      <c r="PNL816" s="47"/>
      <c r="PNM816" s="47"/>
      <c r="PNN816" s="47"/>
      <c r="PNO816" s="47"/>
      <c r="PNP816" s="47"/>
      <c r="PNQ816" s="47"/>
      <c r="PNR816" s="47"/>
      <c r="PNS816" s="47"/>
      <c r="PNT816" s="47"/>
      <c r="PNU816" s="47"/>
      <c r="PNV816" s="47"/>
      <c r="PNW816" s="47"/>
      <c r="PNX816" s="47"/>
      <c r="PNY816" s="47"/>
      <c r="PNZ816" s="47"/>
      <c r="POA816" s="47"/>
      <c r="POB816" s="47"/>
      <c r="POC816" s="47"/>
      <c r="POD816" s="47"/>
      <c r="POE816" s="47"/>
      <c r="POF816" s="47"/>
      <c r="POG816" s="47"/>
      <c r="POH816" s="47"/>
      <c r="POI816" s="47"/>
      <c r="POJ816" s="47"/>
      <c r="POK816" s="47"/>
      <c r="POL816" s="47"/>
      <c r="POM816" s="47"/>
      <c r="PON816" s="47"/>
      <c r="POO816" s="47"/>
      <c r="POP816" s="47"/>
      <c r="POQ816" s="47"/>
      <c r="POR816" s="47"/>
      <c r="POS816" s="47"/>
      <c r="POT816" s="47"/>
      <c r="POU816" s="47"/>
      <c r="POV816" s="47"/>
      <c r="POW816" s="47"/>
      <c r="POX816" s="47"/>
      <c r="POY816" s="47"/>
      <c r="POZ816" s="47"/>
      <c r="PPA816" s="47"/>
      <c r="PPB816" s="47"/>
      <c r="PPC816" s="47"/>
      <c r="PPD816" s="47"/>
      <c r="PPE816" s="47"/>
      <c r="PPF816" s="47"/>
      <c r="PPG816" s="47"/>
      <c r="PPH816" s="47"/>
      <c r="PPI816" s="47"/>
      <c r="PPJ816" s="47"/>
      <c r="PPK816" s="47"/>
      <c r="PPL816" s="47"/>
      <c r="PPM816" s="47"/>
      <c r="PPN816" s="47"/>
      <c r="PPO816" s="47"/>
      <c r="PPP816" s="47"/>
      <c r="PPQ816" s="47"/>
      <c r="PPR816" s="47"/>
      <c r="PPS816" s="47"/>
      <c r="PPT816" s="47"/>
      <c r="PPU816" s="47"/>
      <c r="PPV816" s="47"/>
      <c r="PPW816" s="47"/>
      <c r="PPX816" s="47"/>
      <c r="PPY816" s="47"/>
      <c r="PPZ816" s="47"/>
      <c r="PQA816" s="47"/>
      <c r="PQB816" s="47"/>
      <c r="PQC816" s="47"/>
      <c r="PQD816" s="47"/>
      <c r="PQE816" s="47"/>
      <c r="PQF816" s="47"/>
      <c r="PQG816" s="47"/>
      <c r="PQH816" s="47"/>
      <c r="PQI816" s="47"/>
      <c r="PQJ816" s="47"/>
      <c r="PQK816" s="47"/>
      <c r="PQL816" s="47"/>
      <c r="PQM816" s="47"/>
      <c r="PQN816" s="47"/>
      <c r="PQO816" s="47"/>
      <c r="PQP816" s="47"/>
      <c r="PQQ816" s="47"/>
      <c r="PQR816" s="47"/>
      <c r="PQS816" s="47"/>
      <c r="PQT816" s="47"/>
      <c r="PQU816" s="47"/>
      <c r="PQV816" s="47"/>
      <c r="PQW816" s="47"/>
      <c r="PQX816" s="47"/>
      <c r="PQY816" s="47"/>
      <c r="PQZ816" s="47"/>
      <c r="PRA816" s="47"/>
      <c r="PRB816" s="47"/>
      <c r="PRC816" s="47"/>
      <c r="PRD816" s="47"/>
      <c r="PRE816" s="47"/>
      <c r="PRF816" s="47"/>
      <c r="PRG816" s="47"/>
      <c r="PRH816" s="47"/>
      <c r="PRI816" s="47"/>
      <c r="PRJ816" s="47"/>
      <c r="PRK816" s="47"/>
      <c r="PRL816" s="47"/>
      <c r="PRM816" s="47"/>
      <c r="PRN816" s="47"/>
      <c r="PRO816" s="47"/>
      <c r="PRP816" s="47"/>
      <c r="PRQ816" s="47"/>
      <c r="PRR816" s="47"/>
      <c r="PRS816" s="47"/>
      <c r="PRT816" s="47"/>
      <c r="PRU816" s="47"/>
      <c r="PRV816" s="47"/>
      <c r="PRW816" s="47"/>
      <c r="PRX816" s="47"/>
      <c r="PRY816" s="47"/>
      <c r="PRZ816" s="47"/>
      <c r="PSA816" s="47"/>
      <c r="PSB816" s="47"/>
      <c r="PSC816" s="47"/>
      <c r="PSD816" s="47"/>
      <c r="PSE816" s="47"/>
      <c r="PSF816" s="47"/>
      <c r="PSG816" s="47"/>
      <c r="PSH816" s="47"/>
      <c r="PSI816" s="47"/>
      <c r="PSJ816" s="47"/>
      <c r="PSK816" s="47"/>
      <c r="PSL816" s="47"/>
      <c r="PSM816" s="47"/>
      <c r="PSN816" s="47"/>
      <c r="PSO816" s="47"/>
      <c r="PSP816" s="47"/>
      <c r="PSQ816" s="47"/>
      <c r="PSR816" s="47"/>
      <c r="PSS816" s="47"/>
      <c r="PST816" s="47"/>
      <c r="PSU816" s="47"/>
      <c r="PSV816" s="47"/>
      <c r="PSW816" s="47"/>
      <c r="PSX816" s="47"/>
      <c r="PSY816" s="47"/>
      <c r="PSZ816" s="47"/>
      <c r="PTA816" s="47"/>
      <c r="PTB816" s="47"/>
      <c r="PTC816" s="47"/>
      <c r="PTD816" s="47"/>
      <c r="PTE816" s="47"/>
      <c r="PTF816" s="47"/>
      <c r="PTG816" s="47"/>
      <c r="PTH816" s="47"/>
      <c r="PTI816" s="47"/>
      <c r="PTJ816" s="47"/>
      <c r="PTK816" s="47"/>
      <c r="PTL816" s="47"/>
      <c r="PTM816" s="47"/>
      <c r="PTN816" s="47"/>
      <c r="PTO816" s="47"/>
      <c r="PTP816" s="47"/>
      <c r="PTQ816" s="47"/>
      <c r="PTR816" s="47"/>
      <c r="PTS816" s="47"/>
      <c r="PTT816" s="47"/>
      <c r="PTU816" s="47"/>
      <c r="PTV816" s="47"/>
      <c r="PTW816" s="47"/>
      <c r="PTX816" s="47"/>
      <c r="PTY816" s="47"/>
      <c r="PTZ816" s="47"/>
      <c r="PUA816" s="47"/>
      <c r="PUB816" s="47"/>
      <c r="PUC816" s="47"/>
      <c r="PUD816" s="47"/>
      <c r="PUE816" s="47"/>
      <c r="PUF816" s="47"/>
      <c r="PUG816" s="47"/>
      <c r="PUH816" s="47"/>
      <c r="PUI816" s="47"/>
      <c r="PUJ816" s="47"/>
      <c r="PUK816" s="47"/>
      <c r="PUL816" s="47"/>
      <c r="PUM816" s="47"/>
      <c r="PUN816" s="47"/>
      <c r="PUO816" s="47"/>
      <c r="PUP816" s="47"/>
      <c r="PUQ816" s="47"/>
      <c r="PUR816" s="47"/>
      <c r="PUS816" s="47"/>
      <c r="PUT816" s="47"/>
      <c r="PUU816" s="47"/>
      <c r="PUV816" s="47"/>
      <c r="PUW816" s="47"/>
      <c r="PUX816" s="47"/>
      <c r="PUY816" s="47"/>
      <c r="PUZ816" s="47"/>
      <c r="PVA816" s="47"/>
      <c r="PVB816" s="47"/>
      <c r="PVC816" s="47"/>
      <c r="PVD816" s="47"/>
      <c r="PVE816" s="47"/>
      <c r="PVF816" s="47"/>
      <c r="PVG816" s="47"/>
      <c r="PVH816" s="47"/>
      <c r="PVI816" s="47"/>
      <c r="PVJ816" s="47"/>
      <c r="PVK816" s="47"/>
      <c r="PVL816" s="47"/>
      <c r="PVM816" s="47"/>
      <c r="PVN816" s="47"/>
      <c r="PVO816" s="47"/>
      <c r="PVP816" s="47"/>
      <c r="PVQ816" s="47"/>
      <c r="PVR816" s="47"/>
      <c r="PVS816" s="47"/>
      <c r="PVT816" s="47"/>
      <c r="PVU816" s="47"/>
      <c r="PVV816" s="47"/>
      <c r="PVW816" s="47"/>
      <c r="PVX816" s="47"/>
      <c r="PVY816" s="47"/>
      <c r="PVZ816" s="47"/>
      <c r="PWA816" s="47"/>
      <c r="PWB816" s="47"/>
      <c r="PWC816" s="47"/>
      <c r="PWD816" s="47"/>
      <c r="PWE816" s="47"/>
      <c r="PWF816" s="47"/>
      <c r="PWG816" s="47"/>
      <c r="PWH816" s="47"/>
      <c r="PWI816" s="47"/>
      <c r="PWJ816" s="47"/>
      <c r="PWK816" s="47"/>
      <c r="PWL816" s="47"/>
      <c r="PWM816" s="47"/>
      <c r="PWN816" s="47"/>
      <c r="PWO816" s="47"/>
      <c r="PWP816" s="47"/>
      <c r="PWQ816" s="47"/>
      <c r="PWR816" s="47"/>
      <c r="PWS816" s="47"/>
      <c r="PWT816" s="47"/>
      <c r="PWU816" s="47"/>
      <c r="PWV816" s="47"/>
      <c r="PWW816" s="47"/>
      <c r="PWX816" s="47"/>
      <c r="PWY816" s="47"/>
      <c r="PWZ816" s="47"/>
      <c r="PXA816" s="47"/>
      <c r="PXB816" s="47"/>
      <c r="PXC816" s="47"/>
      <c r="PXD816" s="47"/>
      <c r="PXE816" s="47"/>
      <c r="PXF816" s="47"/>
      <c r="PXG816" s="47"/>
      <c r="PXH816" s="47"/>
      <c r="PXI816" s="47"/>
      <c r="PXJ816" s="47"/>
      <c r="PXK816" s="47"/>
      <c r="PXL816" s="47"/>
      <c r="PXM816" s="47"/>
      <c r="PXN816" s="47"/>
      <c r="PXO816" s="47"/>
      <c r="PXP816" s="47"/>
      <c r="PXQ816" s="47"/>
      <c r="PXR816" s="47"/>
      <c r="PXS816" s="47"/>
      <c r="PXT816" s="47"/>
      <c r="PXU816" s="47"/>
      <c r="PXV816" s="47"/>
      <c r="PXW816" s="47"/>
      <c r="PXX816" s="47"/>
      <c r="PXY816" s="47"/>
      <c r="PXZ816" s="47"/>
      <c r="PYA816" s="47"/>
      <c r="PYB816" s="47"/>
      <c r="PYC816" s="47"/>
      <c r="PYD816" s="47"/>
      <c r="PYE816" s="47"/>
      <c r="PYF816" s="47"/>
      <c r="PYG816" s="47"/>
      <c r="PYH816" s="47"/>
      <c r="PYI816" s="47"/>
      <c r="PYJ816" s="47"/>
      <c r="PYK816" s="47"/>
      <c r="PYL816" s="47"/>
      <c r="PYM816" s="47"/>
      <c r="PYN816" s="47"/>
      <c r="PYO816" s="47"/>
      <c r="PYP816" s="47"/>
      <c r="PYQ816" s="47"/>
      <c r="PYR816" s="47"/>
      <c r="PYS816" s="47"/>
      <c r="PYT816" s="47"/>
      <c r="PYU816" s="47"/>
      <c r="PYV816" s="47"/>
      <c r="PYW816" s="47"/>
      <c r="PYX816" s="47"/>
      <c r="PYY816" s="47"/>
      <c r="PYZ816" s="47"/>
      <c r="PZA816" s="47"/>
      <c r="PZB816" s="47"/>
      <c r="PZC816" s="47"/>
      <c r="PZD816" s="47"/>
      <c r="PZE816" s="47"/>
      <c r="PZF816" s="47"/>
      <c r="PZG816" s="47"/>
      <c r="PZH816" s="47"/>
      <c r="PZI816" s="47"/>
      <c r="PZJ816" s="47"/>
      <c r="PZK816" s="47"/>
      <c r="PZL816" s="47"/>
      <c r="PZM816" s="47"/>
      <c r="PZN816" s="47"/>
      <c r="PZO816" s="47"/>
      <c r="PZP816" s="47"/>
      <c r="PZQ816" s="47"/>
      <c r="PZR816" s="47"/>
      <c r="PZS816" s="47"/>
      <c r="PZT816" s="47"/>
      <c r="PZU816" s="47"/>
      <c r="PZV816" s="47"/>
      <c r="PZW816" s="47"/>
      <c r="PZX816" s="47"/>
      <c r="PZY816" s="47"/>
      <c r="PZZ816" s="47"/>
      <c r="QAA816" s="47"/>
      <c r="QAB816" s="47"/>
      <c r="QAC816" s="47"/>
      <c r="QAD816" s="47"/>
      <c r="QAE816" s="47"/>
      <c r="QAF816" s="47"/>
      <c r="QAG816" s="47"/>
      <c r="QAH816" s="47"/>
      <c r="QAI816" s="47"/>
      <c r="QAJ816" s="47"/>
      <c r="QAK816" s="47"/>
      <c r="QAL816" s="47"/>
      <c r="QAM816" s="47"/>
      <c r="QAN816" s="47"/>
      <c r="QAO816" s="47"/>
      <c r="QAP816" s="47"/>
      <c r="QAQ816" s="47"/>
      <c r="QAR816" s="47"/>
      <c r="QAS816" s="47"/>
      <c r="QAT816" s="47"/>
      <c r="QAU816" s="47"/>
      <c r="QAV816" s="47"/>
      <c r="QAW816" s="47"/>
      <c r="QAX816" s="47"/>
      <c r="QAY816" s="47"/>
      <c r="QAZ816" s="47"/>
      <c r="QBA816" s="47"/>
      <c r="QBB816" s="47"/>
      <c r="QBC816" s="47"/>
      <c r="QBD816" s="47"/>
      <c r="QBE816" s="47"/>
      <c r="QBF816" s="47"/>
      <c r="QBG816" s="47"/>
      <c r="QBH816" s="47"/>
      <c r="QBI816" s="47"/>
      <c r="QBJ816" s="47"/>
      <c r="QBK816" s="47"/>
      <c r="QBL816" s="47"/>
      <c r="QBM816" s="47"/>
      <c r="QBN816" s="47"/>
      <c r="QBO816" s="47"/>
      <c r="QBP816" s="47"/>
      <c r="QBQ816" s="47"/>
      <c r="QBR816" s="47"/>
      <c r="QBS816" s="47"/>
      <c r="QBT816" s="47"/>
      <c r="QBU816" s="47"/>
      <c r="QBV816" s="47"/>
      <c r="QBW816" s="47"/>
      <c r="QBX816" s="47"/>
      <c r="QBY816" s="47"/>
      <c r="QBZ816" s="47"/>
      <c r="QCA816" s="47"/>
      <c r="QCB816" s="47"/>
      <c r="QCC816" s="47"/>
      <c r="QCD816" s="47"/>
      <c r="QCE816" s="47"/>
      <c r="QCF816" s="47"/>
      <c r="QCG816" s="47"/>
      <c r="QCH816" s="47"/>
      <c r="QCI816" s="47"/>
      <c r="QCJ816" s="47"/>
      <c r="QCK816" s="47"/>
      <c r="QCL816" s="47"/>
      <c r="QCM816" s="47"/>
      <c r="QCN816" s="47"/>
      <c r="QCO816" s="47"/>
      <c r="QCP816" s="47"/>
      <c r="QCQ816" s="47"/>
      <c r="QCR816" s="47"/>
      <c r="QCS816" s="47"/>
      <c r="QCT816" s="47"/>
      <c r="QCU816" s="47"/>
      <c r="QCV816" s="47"/>
      <c r="QCW816" s="47"/>
      <c r="QCX816" s="47"/>
      <c r="QCY816" s="47"/>
      <c r="QCZ816" s="47"/>
      <c r="QDA816" s="47"/>
      <c r="QDB816" s="47"/>
      <c r="QDC816" s="47"/>
      <c r="QDD816" s="47"/>
      <c r="QDE816" s="47"/>
      <c r="QDF816" s="47"/>
      <c r="QDG816" s="47"/>
      <c r="QDH816" s="47"/>
      <c r="QDI816" s="47"/>
      <c r="QDJ816" s="47"/>
      <c r="QDK816" s="47"/>
      <c r="QDL816" s="47"/>
      <c r="QDM816" s="47"/>
      <c r="QDN816" s="47"/>
      <c r="QDO816" s="47"/>
      <c r="QDP816" s="47"/>
      <c r="QDQ816" s="47"/>
      <c r="QDR816" s="47"/>
      <c r="QDS816" s="47"/>
      <c r="QDT816" s="47"/>
      <c r="QDU816" s="47"/>
      <c r="QDV816" s="47"/>
      <c r="QDW816" s="47"/>
      <c r="QDX816" s="47"/>
      <c r="QDY816" s="47"/>
      <c r="QDZ816" s="47"/>
      <c r="QEA816" s="47"/>
      <c r="QEB816" s="47"/>
      <c r="QEC816" s="47"/>
      <c r="QED816" s="47"/>
      <c r="QEE816" s="47"/>
      <c r="QEF816" s="47"/>
      <c r="QEG816" s="47"/>
      <c r="QEH816" s="47"/>
      <c r="QEI816" s="47"/>
      <c r="QEJ816" s="47"/>
      <c r="QEK816" s="47"/>
      <c r="QEL816" s="47"/>
      <c r="QEM816" s="47"/>
      <c r="QEN816" s="47"/>
      <c r="QEO816" s="47"/>
      <c r="QEP816" s="47"/>
      <c r="QEQ816" s="47"/>
      <c r="QER816" s="47"/>
      <c r="QES816" s="47"/>
      <c r="QET816" s="47"/>
      <c r="QEU816" s="47"/>
      <c r="QEV816" s="47"/>
      <c r="QEW816" s="47"/>
      <c r="QEX816" s="47"/>
      <c r="QEY816" s="47"/>
      <c r="QEZ816" s="47"/>
      <c r="QFA816" s="47"/>
      <c r="QFB816" s="47"/>
      <c r="QFC816" s="47"/>
      <c r="QFD816" s="47"/>
      <c r="QFE816" s="47"/>
      <c r="QFF816" s="47"/>
      <c r="QFG816" s="47"/>
      <c r="QFH816" s="47"/>
      <c r="QFI816" s="47"/>
      <c r="QFJ816" s="47"/>
      <c r="QFK816" s="47"/>
      <c r="QFL816" s="47"/>
      <c r="QFM816" s="47"/>
      <c r="QFN816" s="47"/>
      <c r="QFO816" s="47"/>
      <c r="QFP816" s="47"/>
      <c r="QFQ816" s="47"/>
      <c r="QFR816" s="47"/>
      <c r="QFS816" s="47"/>
      <c r="QFT816" s="47"/>
      <c r="QFU816" s="47"/>
      <c r="QFV816" s="47"/>
      <c r="QFW816" s="47"/>
      <c r="QFX816" s="47"/>
      <c r="QFY816" s="47"/>
      <c r="QFZ816" s="47"/>
      <c r="QGA816" s="47"/>
      <c r="QGB816" s="47"/>
      <c r="QGC816" s="47"/>
      <c r="QGD816" s="47"/>
      <c r="QGE816" s="47"/>
      <c r="QGF816" s="47"/>
      <c r="QGG816" s="47"/>
      <c r="QGH816" s="47"/>
      <c r="QGI816" s="47"/>
      <c r="QGJ816" s="47"/>
      <c r="QGK816" s="47"/>
      <c r="QGL816" s="47"/>
      <c r="QGM816" s="47"/>
      <c r="QGN816" s="47"/>
      <c r="QGO816" s="47"/>
      <c r="QGP816" s="47"/>
      <c r="QGQ816" s="47"/>
      <c r="QGR816" s="47"/>
      <c r="QGS816" s="47"/>
      <c r="QGT816" s="47"/>
      <c r="QGU816" s="47"/>
      <c r="QGV816" s="47"/>
      <c r="QGW816" s="47"/>
      <c r="QGX816" s="47"/>
      <c r="QGY816" s="47"/>
      <c r="QGZ816" s="47"/>
      <c r="QHA816" s="47"/>
      <c r="QHB816" s="47"/>
      <c r="QHC816" s="47"/>
      <c r="QHD816" s="47"/>
      <c r="QHE816" s="47"/>
      <c r="QHF816" s="47"/>
      <c r="QHG816" s="47"/>
      <c r="QHH816" s="47"/>
      <c r="QHI816" s="47"/>
      <c r="QHJ816" s="47"/>
      <c r="QHK816" s="47"/>
      <c r="QHL816" s="47"/>
      <c r="QHM816" s="47"/>
      <c r="QHN816" s="47"/>
      <c r="QHO816" s="47"/>
      <c r="QHP816" s="47"/>
      <c r="QHQ816" s="47"/>
      <c r="QHR816" s="47"/>
      <c r="QHS816" s="47"/>
      <c r="QHT816" s="47"/>
      <c r="QHU816" s="47"/>
      <c r="QHV816" s="47"/>
      <c r="QHW816" s="47"/>
      <c r="QHX816" s="47"/>
      <c r="QHY816" s="47"/>
      <c r="QHZ816" s="47"/>
      <c r="QIA816" s="47"/>
      <c r="QIB816" s="47"/>
      <c r="QIC816" s="47"/>
      <c r="QID816" s="47"/>
      <c r="QIE816" s="47"/>
      <c r="QIF816" s="47"/>
      <c r="QIG816" s="47"/>
      <c r="QIH816" s="47"/>
      <c r="QII816" s="47"/>
      <c r="QIJ816" s="47"/>
      <c r="QIK816" s="47"/>
      <c r="QIL816" s="47"/>
      <c r="QIM816" s="47"/>
      <c r="QIN816" s="47"/>
      <c r="QIO816" s="47"/>
      <c r="QIP816" s="47"/>
      <c r="QIQ816" s="47"/>
      <c r="QIR816" s="47"/>
      <c r="QIS816" s="47"/>
      <c r="QIT816" s="47"/>
      <c r="QIU816" s="47"/>
      <c r="QIV816" s="47"/>
      <c r="QIW816" s="47"/>
      <c r="QIX816" s="47"/>
      <c r="QIY816" s="47"/>
      <c r="QIZ816" s="47"/>
      <c r="QJA816" s="47"/>
      <c r="QJB816" s="47"/>
      <c r="QJC816" s="47"/>
      <c r="QJD816" s="47"/>
      <c r="QJE816" s="47"/>
      <c r="QJF816" s="47"/>
      <c r="QJG816" s="47"/>
      <c r="QJH816" s="47"/>
      <c r="QJI816" s="47"/>
      <c r="QJJ816" s="47"/>
      <c r="QJK816" s="47"/>
      <c r="QJL816" s="47"/>
      <c r="QJM816" s="47"/>
      <c r="QJN816" s="47"/>
      <c r="QJO816" s="47"/>
      <c r="QJP816" s="47"/>
      <c r="QJQ816" s="47"/>
      <c r="QJR816" s="47"/>
      <c r="QJS816" s="47"/>
      <c r="QJT816" s="47"/>
      <c r="QJU816" s="47"/>
      <c r="QJV816" s="47"/>
      <c r="QJW816" s="47"/>
      <c r="QJX816" s="47"/>
      <c r="QJY816" s="47"/>
      <c r="QJZ816" s="47"/>
      <c r="QKA816" s="47"/>
      <c r="QKB816" s="47"/>
      <c r="QKC816" s="47"/>
      <c r="QKD816" s="47"/>
      <c r="QKE816" s="47"/>
      <c r="QKF816" s="47"/>
      <c r="QKG816" s="47"/>
      <c r="QKH816" s="47"/>
      <c r="QKI816" s="47"/>
      <c r="QKJ816" s="47"/>
      <c r="QKK816" s="47"/>
      <c r="QKL816" s="47"/>
      <c r="QKM816" s="47"/>
      <c r="QKN816" s="47"/>
      <c r="QKO816" s="47"/>
      <c r="QKP816" s="47"/>
      <c r="QKQ816" s="47"/>
      <c r="QKR816" s="47"/>
      <c r="QKS816" s="47"/>
      <c r="QKT816" s="47"/>
      <c r="QKU816" s="47"/>
      <c r="QKV816" s="47"/>
      <c r="QKW816" s="47"/>
      <c r="QKX816" s="47"/>
      <c r="QKY816" s="47"/>
      <c r="QKZ816" s="47"/>
      <c r="QLA816" s="47"/>
      <c r="QLB816" s="47"/>
      <c r="QLC816" s="47"/>
      <c r="QLD816" s="47"/>
      <c r="QLE816" s="47"/>
      <c r="QLF816" s="47"/>
      <c r="QLG816" s="47"/>
      <c r="QLH816" s="47"/>
      <c r="QLI816" s="47"/>
      <c r="QLJ816" s="47"/>
      <c r="QLK816" s="47"/>
      <c r="QLL816" s="47"/>
      <c r="QLM816" s="47"/>
      <c r="QLN816" s="47"/>
      <c r="QLO816" s="47"/>
      <c r="QLP816" s="47"/>
      <c r="QLQ816" s="47"/>
      <c r="QLR816" s="47"/>
      <c r="QLS816" s="47"/>
      <c r="QLT816" s="47"/>
      <c r="QLU816" s="47"/>
      <c r="QLV816" s="47"/>
      <c r="QLW816" s="47"/>
      <c r="QLX816" s="47"/>
      <c r="QLY816" s="47"/>
      <c r="QLZ816" s="47"/>
      <c r="QMA816" s="47"/>
      <c r="QMB816" s="47"/>
      <c r="QMC816" s="47"/>
      <c r="QMD816" s="47"/>
      <c r="QME816" s="47"/>
      <c r="QMF816" s="47"/>
      <c r="QMG816" s="47"/>
      <c r="QMH816" s="47"/>
      <c r="QMI816" s="47"/>
      <c r="QMJ816" s="47"/>
      <c r="QMK816" s="47"/>
      <c r="QML816" s="47"/>
      <c r="QMM816" s="47"/>
      <c r="QMN816" s="47"/>
      <c r="QMO816" s="47"/>
      <c r="QMP816" s="47"/>
      <c r="QMQ816" s="47"/>
      <c r="QMR816" s="47"/>
      <c r="QMS816" s="47"/>
      <c r="QMT816" s="47"/>
      <c r="QMU816" s="47"/>
      <c r="QMV816" s="47"/>
      <c r="QMW816" s="47"/>
      <c r="QMX816" s="47"/>
      <c r="QMY816" s="47"/>
      <c r="QMZ816" s="47"/>
      <c r="QNA816" s="47"/>
      <c r="QNB816" s="47"/>
      <c r="QNC816" s="47"/>
      <c r="QND816" s="47"/>
      <c r="QNE816" s="47"/>
      <c r="QNF816" s="47"/>
      <c r="QNG816" s="47"/>
      <c r="QNH816" s="47"/>
      <c r="QNI816" s="47"/>
      <c r="QNJ816" s="47"/>
      <c r="QNK816" s="47"/>
      <c r="QNL816" s="47"/>
      <c r="QNM816" s="47"/>
      <c r="QNN816" s="47"/>
      <c r="QNO816" s="47"/>
      <c r="QNP816" s="47"/>
      <c r="QNQ816" s="47"/>
      <c r="QNR816" s="47"/>
      <c r="QNS816" s="47"/>
      <c r="QNT816" s="47"/>
      <c r="QNU816" s="47"/>
      <c r="QNV816" s="47"/>
      <c r="QNW816" s="47"/>
      <c r="QNX816" s="47"/>
      <c r="QNY816" s="47"/>
      <c r="QNZ816" s="47"/>
      <c r="QOA816" s="47"/>
      <c r="QOB816" s="47"/>
      <c r="QOC816" s="47"/>
      <c r="QOD816" s="47"/>
      <c r="QOE816" s="47"/>
      <c r="QOF816" s="47"/>
      <c r="QOG816" s="47"/>
      <c r="QOH816" s="47"/>
      <c r="QOI816" s="47"/>
      <c r="QOJ816" s="47"/>
      <c r="QOK816" s="47"/>
      <c r="QOL816" s="47"/>
      <c r="QOM816" s="47"/>
      <c r="QON816" s="47"/>
      <c r="QOO816" s="47"/>
      <c r="QOP816" s="47"/>
      <c r="QOQ816" s="47"/>
      <c r="QOR816" s="47"/>
      <c r="QOS816" s="47"/>
      <c r="QOT816" s="47"/>
      <c r="QOU816" s="47"/>
      <c r="QOV816" s="47"/>
      <c r="QOW816" s="47"/>
      <c r="QOX816" s="47"/>
      <c r="QOY816" s="47"/>
      <c r="QOZ816" s="47"/>
      <c r="QPA816" s="47"/>
      <c r="QPB816" s="47"/>
      <c r="QPC816" s="47"/>
      <c r="QPD816" s="47"/>
      <c r="QPE816" s="47"/>
      <c r="QPF816" s="47"/>
      <c r="QPG816" s="47"/>
      <c r="QPH816" s="47"/>
      <c r="QPI816" s="47"/>
      <c r="QPJ816" s="47"/>
      <c r="QPK816" s="47"/>
      <c r="QPL816" s="47"/>
      <c r="QPM816" s="47"/>
      <c r="QPN816" s="47"/>
      <c r="QPO816" s="47"/>
      <c r="QPP816" s="47"/>
      <c r="QPQ816" s="47"/>
      <c r="QPR816" s="47"/>
      <c r="QPS816" s="47"/>
      <c r="QPT816" s="47"/>
      <c r="QPU816" s="47"/>
      <c r="QPV816" s="47"/>
      <c r="QPW816" s="47"/>
      <c r="QPX816" s="47"/>
      <c r="QPY816" s="47"/>
      <c r="QPZ816" s="47"/>
      <c r="QQA816" s="47"/>
      <c r="QQB816" s="47"/>
      <c r="QQC816" s="47"/>
      <c r="QQD816" s="47"/>
      <c r="QQE816" s="47"/>
      <c r="QQF816" s="47"/>
      <c r="QQG816" s="47"/>
      <c r="QQH816" s="47"/>
      <c r="QQI816" s="47"/>
      <c r="QQJ816" s="47"/>
      <c r="QQK816" s="47"/>
      <c r="QQL816" s="47"/>
      <c r="QQM816" s="47"/>
      <c r="QQN816" s="47"/>
      <c r="QQO816" s="47"/>
      <c r="QQP816" s="47"/>
      <c r="QQQ816" s="47"/>
      <c r="QQR816" s="47"/>
      <c r="QQS816" s="47"/>
      <c r="QQT816" s="47"/>
      <c r="QQU816" s="47"/>
      <c r="QQV816" s="47"/>
      <c r="QQW816" s="47"/>
      <c r="QQX816" s="47"/>
      <c r="QQY816" s="47"/>
      <c r="QQZ816" s="47"/>
      <c r="QRA816" s="47"/>
      <c r="QRB816" s="47"/>
      <c r="QRC816" s="47"/>
      <c r="QRD816" s="47"/>
      <c r="QRE816" s="47"/>
      <c r="QRF816" s="47"/>
      <c r="QRG816" s="47"/>
      <c r="QRH816" s="47"/>
      <c r="QRI816" s="47"/>
      <c r="QRJ816" s="47"/>
      <c r="QRK816" s="47"/>
      <c r="QRL816" s="47"/>
      <c r="QRM816" s="47"/>
      <c r="QRN816" s="47"/>
      <c r="QRO816" s="47"/>
      <c r="QRP816" s="47"/>
      <c r="QRQ816" s="47"/>
      <c r="QRR816" s="47"/>
      <c r="QRS816" s="47"/>
      <c r="QRT816" s="47"/>
      <c r="QRU816" s="47"/>
      <c r="QRV816" s="47"/>
      <c r="QRW816" s="47"/>
      <c r="QRX816" s="47"/>
      <c r="QRY816" s="47"/>
      <c r="QRZ816" s="47"/>
      <c r="QSA816" s="47"/>
      <c r="QSB816" s="47"/>
      <c r="QSC816" s="47"/>
      <c r="QSD816" s="47"/>
      <c r="QSE816" s="47"/>
      <c r="QSF816" s="47"/>
      <c r="QSG816" s="47"/>
      <c r="QSH816" s="47"/>
      <c r="QSI816" s="47"/>
      <c r="QSJ816" s="47"/>
      <c r="QSK816" s="47"/>
      <c r="QSL816" s="47"/>
      <c r="QSM816" s="47"/>
      <c r="QSN816" s="47"/>
      <c r="QSO816" s="47"/>
      <c r="QSP816" s="47"/>
      <c r="QSQ816" s="47"/>
      <c r="QSR816" s="47"/>
      <c r="QSS816" s="47"/>
      <c r="QST816" s="47"/>
      <c r="QSU816" s="47"/>
      <c r="QSV816" s="47"/>
      <c r="QSW816" s="47"/>
      <c r="QSX816" s="47"/>
      <c r="QSY816" s="47"/>
      <c r="QSZ816" s="47"/>
      <c r="QTA816" s="47"/>
      <c r="QTB816" s="47"/>
      <c r="QTC816" s="47"/>
      <c r="QTD816" s="47"/>
      <c r="QTE816" s="47"/>
      <c r="QTF816" s="47"/>
      <c r="QTG816" s="47"/>
      <c r="QTH816" s="47"/>
      <c r="QTI816" s="47"/>
      <c r="QTJ816" s="47"/>
      <c r="QTK816" s="47"/>
      <c r="QTL816" s="47"/>
      <c r="QTM816" s="47"/>
      <c r="QTN816" s="47"/>
      <c r="QTO816" s="47"/>
      <c r="QTP816" s="47"/>
      <c r="QTQ816" s="47"/>
      <c r="QTR816" s="47"/>
      <c r="QTS816" s="47"/>
      <c r="QTT816" s="47"/>
      <c r="QTU816" s="47"/>
      <c r="QTV816" s="47"/>
      <c r="QTW816" s="47"/>
      <c r="QTX816" s="47"/>
      <c r="QTY816" s="47"/>
      <c r="QTZ816" s="47"/>
      <c r="QUA816" s="47"/>
      <c r="QUB816" s="47"/>
      <c r="QUC816" s="47"/>
      <c r="QUD816" s="47"/>
      <c r="QUE816" s="47"/>
      <c r="QUF816" s="47"/>
      <c r="QUG816" s="47"/>
      <c r="QUH816" s="47"/>
      <c r="QUI816" s="47"/>
      <c r="QUJ816" s="47"/>
      <c r="QUK816" s="47"/>
      <c r="QUL816" s="47"/>
      <c r="QUM816" s="47"/>
      <c r="QUN816" s="47"/>
      <c r="QUO816" s="47"/>
      <c r="QUP816" s="47"/>
      <c r="QUQ816" s="47"/>
      <c r="QUR816" s="47"/>
      <c r="QUS816" s="47"/>
      <c r="QUT816" s="47"/>
      <c r="QUU816" s="47"/>
      <c r="QUV816" s="47"/>
      <c r="QUW816" s="47"/>
      <c r="QUX816" s="47"/>
      <c r="QUY816" s="47"/>
      <c r="QUZ816" s="47"/>
      <c r="QVA816" s="47"/>
      <c r="QVB816" s="47"/>
      <c r="QVC816" s="47"/>
      <c r="QVD816" s="47"/>
      <c r="QVE816" s="47"/>
      <c r="QVF816" s="47"/>
      <c r="QVG816" s="47"/>
      <c r="QVH816" s="47"/>
      <c r="QVI816" s="47"/>
      <c r="QVJ816" s="47"/>
      <c r="QVK816" s="47"/>
      <c r="QVL816" s="47"/>
      <c r="QVM816" s="47"/>
      <c r="QVN816" s="47"/>
      <c r="QVO816" s="47"/>
      <c r="QVP816" s="47"/>
      <c r="QVQ816" s="47"/>
      <c r="QVR816" s="47"/>
      <c r="QVS816" s="47"/>
      <c r="QVT816" s="47"/>
      <c r="QVU816" s="47"/>
      <c r="QVV816" s="47"/>
      <c r="QVW816" s="47"/>
      <c r="QVX816" s="47"/>
      <c r="QVY816" s="47"/>
      <c r="QVZ816" s="47"/>
      <c r="QWA816" s="47"/>
      <c r="QWB816" s="47"/>
      <c r="QWC816" s="47"/>
      <c r="QWD816" s="47"/>
      <c r="QWE816" s="47"/>
      <c r="QWF816" s="47"/>
      <c r="QWG816" s="47"/>
      <c r="QWH816" s="47"/>
      <c r="QWI816" s="47"/>
      <c r="QWJ816" s="47"/>
      <c r="QWK816" s="47"/>
      <c r="QWL816" s="47"/>
      <c r="QWM816" s="47"/>
      <c r="QWN816" s="47"/>
      <c r="QWO816" s="47"/>
      <c r="QWP816" s="47"/>
      <c r="QWQ816" s="47"/>
      <c r="QWR816" s="47"/>
      <c r="QWS816" s="47"/>
      <c r="QWT816" s="47"/>
      <c r="QWU816" s="47"/>
      <c r="QWV816" s="47"/>
      <c r="QWW816" s="47"/>
      <c r="QWX816" s="47"/>
      <c r="QWY816" s="47"/>
      <c r="QWZ816" s="47"/>
      <c r="QXA816" s="47"/>
      <c r="QXB816" s="47"/>
      <c r="QXC816" s="47"/>
      <c r="QXD816" s="47"/>
      <c r="QXE816" s="47"/>
      <c r="QXF816" s="47"/>
      <c r="QXG816" s="47"/>
      <c r="QXH816" s="47"/>
      <c r="QXI816" s="47"/>
      <c r="QXJ816" s="47"/>
      <c r="QXK816" s="47"/>
      <c r="QXL816" s="47"/>
      <c r="QXM816" s="47"/>
      <c r="QXN816" s="47"/>
      <c r="QXO816" s="47"/>
      <c r="QXP816" s="47"/>
      <c r="QXQ816" s="47"/>
      <c r="QXR816" s="47"/>
      <c r="QXS816" s="47"/>
      <c r="QXT816" s="47"/>
      <c r="QXU816" s="47"/>
      <c r="QXV816" s="47"/>
      <c r="QXW816" s="47"/>
      <c r="QXX816" s="47"/>
      <c r="QXY816" s="47"/>
      <c r="QXZ816" s="47"/>
      <c r="QYA816" s="47"/>
      <c r="QYB816" s="47"/>
      <c r="QYC816" s="47"/>
      <c r="QYD816" s="47"/>
      <c r="QYE816" s="47"/>
      <c r="QYF816" s="47"/>
      <c r="QYG816" s="47"/>
      <c r="QYH816" s="47"/>
      <c r="QYI816" s="47"/>
      <c r="QYJ816" s="47"/>
      <c r="QYK816" s="47"/>
      <c r="QYL816" s="47"/>
      <c r="QYM816" s="47"/>
      <c r="QYN816" s="47"/>
      <c r="QYO816" s="47"/>
      <c r="QYP816" s="47"/>
      <c r="QYQ816" s="47"/>
      <c r="QYR816" s="47"/>
      <c r="QYS816" s="47"/>
      <c r="QYT816" s="47"/>
      <c r="QYU816" s="47"/>
      <c r="QYV816" s="47"/>
      <c r="QYW816" s="47"/>
      <c r="QYX816" s="47"/>
      <c r="QYY816" s="47"/>
      <c r="QYZ816" s="47"/>
      <c r="QZA816" s="47"/>
      <c r="QZB816" s="47"/>
      <c r="QZC816" s="47"/>
      <c r="QZD816" s="47"/>
      <c r="QZE816" s="47"/>
      <c r="QZF816" s="47"/>
      <c r="QZG816" s="47"/>
      <c r="QZH816" s="47"/>
      <c r="QZI816" s="47"/>
      <c r="QZJ816" s="47"/>
      <c r="QZK816" s="47"/>
      <c r="QZL816" s="47"/>
      <c r="QZM816" s="47"/>
      <c r="QZN816" s="47"/>
      <c r="QZO816" s="47"/>
      <c r="QZP816" s="47"/>
      <c r="QZQ816" s="47"/>
      <c r="QZR816" s="47"/>
      <c r="QZS816" s="47"/>
      <c r="QZT816" s="47"/>
      <c r="QZU816" s="47"/>
      <c r="QZV816" s="47"/>
      <c r="QZW816" s="47"/>
      <c r="QZX816" s="47"/>
      <c r="QZY816" s="47"/>
      <c r="QZZ816" s="47"/>
      <c r="RAA816" s="47"/>
      <c r="RAB816" s="47"/>
      <c r="RAC816" s="47"/>
      <c r="RAD816" s="47"/>
      <c r="RAE816" s="47"/>
      <c r="RAF816" s="47"/>
      <c r="RAG816" s="47"/>
      <c r="RAH816" s="47"/>
      <c r="RAI816" s="47"/>
      <c r="RAJ816" s="47"/>
      <c r="RAK816" s="47"/>
      <c r="RAL816" s="47"/>
      <c r="RAM816" s="47"/>
      <c r="RAN816" s="47"/>
      <c r="RAO816" s="47"/>
      <c r="RAP816" s="47"/>
      <c r="RAQ816" s="47"/>
      <c r="RAR816" s="47"/>
      <c r="RAS816" s="47"/>
      <c r="RAT816" s="47"/>
      <c r="RAU816" s="47"/>
      <c r="RAV816" s="47"/>
      <c r="RAW816" s="47"/>
      <c r="RAX816" s="47"/>
      <c r="RAY816" s="47"/>
      <c r="RAZ816" s="47"/>
      <c r="RBA816" s="47"/>
      <c r="RBB816" s="47"/>
      <c r="RBC816" s="47"/>
      <c r="RBD816" s="47"/>
      <c r="RBE816" s="47"/>
      <c r="RBF816" s="47"/>
      <c r="RBG816" s="47"/>
      <c r="RBH816" s="47"/>
      <c r="RBI816" s="47"/>
      <c r="RBJ816" s="47"/>
      <c r="RBK816" s="47"/>
      <c r="RBL816" s="47"/>
      <c r="RBM816" s="47"/>
      <c r="RBN816" s="47"/>
      <c r="RBO816" s="47"/>
      <c r="RBP816" s="47"/>
      <c r="RBQ816" s="47"/>
      <c r="RBR816" s="47"/>
      <c r="RBS816" s="47"/>
      <c r="RBT816" s="47"/>
      <c r="RBU816" s="47"/>
      <c r="RBV816" s="47"/>
      <c r="RBW816" s="47"/>
      <c r="RBX816" s="47"/>
      <c r="RBY816" s="47"/>
      <c r="RBZ816" s="47"/>
      <c r="RCA816" s="47"/>
      <c r="RCB816" s="47"/>
      <c r="RCC816" s="47"/>
      <c r="RCD816" s="47"/>
      <c r="RCE816" s="47"/>
      <c r="RCF816" s="47"/>
      <c r="RCG816" s="47"/>
      <c r="RCH816" s="47"/>
      <c r="RCI816" s="47"/>
      <c r="RCJ816" s="47"/>
      <c r="RCK816" s="47"/>
      <c r="RCL816" s="47"/>
      <c r="RCM816" s="47"/>
      <c r="RCN816" s="47"/>
      <c r="RCO816" s="47"/>
      <c r="RCP816" s="47"/>
      <c r="RCQ816" s="47"/>
      <c r="RCR816" s="47"/>
      <c r="RCS816" s="47"/>
      <c r="RCT816" s="47"/>
      <c r="RCU816" s="47"/>
      <c r="RCV816" s="47"/>
      <c r="RCW816" s="47"/>
      <c r="RCX816" s="47"/>
      <c r="RCY816" s="47"/>
      <c r="RCZ816" s="47"/>
      <c r="RDA816" s="47"/>
      <c r="RDB816" s="47"/>
      <c r="RDC816" s="47"/>
      <c r="RDD816" s="47"/>
      <c r="RDE816" s="47"/>
      <c r="RDF816" s="47"/>
      <c r="RDG816" s="47"/>
      <c r="RDH816" s="47"/>
      <c r="RDI816" s="47"/>
      <c r="RDJ816" s="47"/>
      <c r="RDK816" s="47"/>
      <c r="RDL816" s="47"/>
      <c r="RDM816" s="47"/>
      <c r="RDN816" s="47"/>
      <c r="RDO816" s="47"/>
      <c r="RDP816" s="47"/>
      <c r="RDQ816" s="47"/>
      <c r="RDR816" s="47"/>
      <c r="RDS816" s="47"/>
      <c r="RDT816" s="47"/>
      <c r="RDU816" s="47"/>
      <c r="RDV816" s="47"/>
      <c r="RDW816" s="47"/>
      <c r="RDX816" s="47"/>
      <c r="RDY816" s="47"/>
      <c r="RDZ816" s="47"/>
      <c r="REA816" s="47"/>
      <c r="REB816" s="47"/>
      <c r="REC816" s="47"/>
      <c r="RED816" s="47"/>
      <c r="REE816" s="47"/>
      <c r="REF816" s="47"/>
      <c r="REG816" s="47"/>
      <c r="REH816" s="47"/>
      <c r="REI816" s="47"/>
      <c r="REJ816" s="47"/>
      <c r="REK816" s="47"/>
      <c r="REL816" s="47"/>
      <c r="REM816" s="47"/>
      <c r="REN816" s="47"/>
      <c r="REO816" s="47"/>
      <c r="REP816" s="47"/>
      <c r="REQ816" s="47"/>
      <c r="RER816" s="47"/>
      <c r="RES816" s="47"/>
      <c r="RET816" s="47"/>
      <c r="REU816" s="47"/>
      <c r="REV816" s="47"/>
      <c r="REW816" s="47"/>
      <c r="REX816" s="47"/>
      <c r="REY816" s="47"/>
      <c r="REZ816" s="47"/>
      <c r="RFA816" s="47"/>
      <c r="RFB816" s="47"/>
      <c r="RFC816" s="47"/>
      <c r="RFD816" s="47"/>
      <c r="RFE816" s="47"/>
      <c r="RFF816" s="47"/>
      <c r="RFG816" s="47"/>
      <c r="RFH816" s="47"/>
      <c r="RFI816" s="47"/>
      <c r="RFJ816" s="47"/>
      <c r="RFK816" s="47"/>
      <c r="RFL816" s="47"/>
      <c r="RFM816" s="47"/>
      <c r="RFN816" s="47"/>
      <c r="RFO816" s="47"/>
      <c r="RFP816" s="47"/>
      <c r="RFQ816" s="47"/>
      <c r="RFR816" s="47"/>
      <c r="RFS816" s="47"/>
      <c r="RFT816" s="47"/>
      <c r="RFU816" s="47"/>
      <c r="RFV816" s="47"/>
      <c r="RFW816" s="47"/>
      <c r="RFX816" s="47"/>
      <c r="RFY816" s="47"/>
      <c r="RFZ816" s="47"/>
      <c r="RGA816" s="47"/>
      <c r="RGB816" s="47"/>
      <c r="RGC816" s="47"/>
      <c r="RGD816" s="47"/>
      <c r="RGE816" s="47"/>
      <c r="RGF816" s="47"/>
      <c r="RGG816" s="47"/>
      <c r="RGH816" s="47"/>
      <c r="RGI816" s="47"/>
      <c r="RGJ816" s="47"/>
      <c r="RGK816" s="47"/>
      <c r="RGL816" s="47"/>
      <c r="RGM816" s="47"/>
      <c r="RGN816" s="47"/>
      <c r="RGO816" s="47"/>
      <c r="RGP816" s="47"/>
      <c r="RGQ816" s="47"/>
      <c r="RGR816" s="47"/>
      <c r="RGS816" s="47"/>
      <c r="RGT816" s="47"/>
      <c r="RGU816" s="47"/>
      <c r="RGV816" s="47"/>
      <c r="RGW816" s="47"/>
      <c r="RGX816" s="47"/>
      <c r="RGY816" s="47"/>
      <c r="RGZ816" s="47"/>
      <c r="RHA816" s="47"/>
      <c r="RHB816" s="47"/>
      <c r="RHC816" s="47"/>
      <c r="RHD816" s="47"/>
      <c r="RHE816" s="47"/>
      <c r="RHF816" s="47"/>
      <c r="RHG816" s="47"/>
      <c r="RHH816" s="47"/>
      <c r="RHI816" s="47"/>
      <c r="RHJ816" s="47"/>
      <c r="RHK816" s="47"/>
      <c r="RHL816" s="47"/>
      <c r="RHM816" s="47"/>
      <c r="RHN816" s="47"/>
      <c r="RHO816" s="47"/>
      <c r="RHP816" s="47"/>
      <c r="RHQ816" s="47"/>
      <c r="RHR816" s="47"/>
      <c r="RHS816" s="47"/>
      <c r="RHT816" s="47"/>
      <c r="RHU816" s="47"/>
      <c r="RHV816" s="47"/>
      <c r="RHW816" s="47"/>
      <c r="RHX816" s="47"/>
      <c r="RHY816" s="47"/>
      <c r="RHZ816" s="47"/>
      <c r="RIA816" s="47"/>
      <c r="RIB816" s="47"/>
      <c r="RIC816" s="47"/>
      <c r="RID816" s="47"/>
      <c r="RIE816" s="47"/>
      <c r="RIF816" s="47"/>
      <c r="RIG816" s="47"/>
      <c r="RIH816" s="47"/>
      <c r="RII816" s="47"/>
      <c r="RIJ816" s="47"/>
      <c r="RIK816" s="47"/>
      <c r="RIL816" s="47"/>
      <c r="RIM816" s="47"/>
      <c r="RIN816" s="47"/>
      <c r="RIO816" s="47"/>
      <c r="RIP816" s="47"/>
      <c r="RIQ816" s="47"/>
      <c r="RIR816" s="47"/>
      <c r="RIS816" s="47"/>
      <c r="RIT816" s="47"/>
      <c r="RIU816" s="47"/>
      <c r="RIV816" s="47"/>
      <c r="RIW816" s="47"/>
      <c r="RIX816" s="47"/>
      <c r="RIY816" s="47"/>
      <c r="RIZ816" s="47"/>
      <c r="RJA816" s="47"/>
      <c r="RJB816" s="47"/>
      <c r="RJC816" s="47"/>
      <c r="RJD816" s="47"/>
      <c r="RJE816" s="47"/>
      <c r="RJF816" s="47"/>
      <c r="RJG816" s="47"/>
      <c r="RJH816" s="47"/>
      <c r="RJI816" s="47"/>
      <c r="RJJ816" s="47"/>
      <c r="RJK816" s="47"/>
      <c r="RJL816" s="47"/>
      <c r="RJM816" s="47"/>
      <c r="RJN816" s="47"/>
      <c r="RJO816" s="47"/>
      <c r="RJP816" s="47"/>
      <c r="RJQ816" s="47"/>
      <c r="RJR816" s="47"/>
      <c r="RJS816" s="47"/>
      <c r="RJT816" s="47"/>
      <c r="RJU816" s="47"/>
      <c r="RJV816" s="47"/>
      <c r="RJW816" s="47"/>
      <c r="RJX816" s="47"/>
      <c r="RJY816" s="47"/>
      <c r="RJZ816" s="47"/>
      <c r="RKA816" s="47"/>
      <c r="RKB816" s="47"/>
      <c r="RKC816" s="47"/>
      <c r="RKD816" s="47"/>
      <c r="RKE816" s="47"/>
      <c r="RKF816" s="47"/>
      <c r="RKG816" s="47"/>
      <c r="RKH816" s="47"/>
      <c r="RKI816" s="47"/>
      <c r="RKJ816" s="47"/>
      <c r="RKK816" s="47"/>
      <c r="RKL816" s="47"/>
      <c r="RKM816" s="47"/>
      <c r="RKN816" s="47"/>
      <c r="RKO816" s="47"/>
      <c r="RKP816" s="47"/>
      <c r="RKQ816" s="47"/>
      <c r="RKR816" s="47"/>
      <c r="RKS816" s="47"/>
      <c r="RKT816" s="47"/>
      <c r="RKU816" s="47"/>
      <c r="RKV816" s="47"/>
      <c r="RKW816" s="47"/>
      <c r="RKX816" s="47"/>
      <c r="RKY816" s="47"/>
      <c r="RKZ816" s="47"/>
      <c r="RLA816" s="47"/>
      <c r="RLB816" s="47"/>
      <c r="RLC816" s="47"/>
      <c r="RLD816" s="47"/>
      <c r="RLE816" s="47"/>
      <c r="RLF816" s="47"/>
      <c r="RLG816" s="47"/>
      <c r="RLH816" s="47"/>
      <c r="RLI816" s="47"/>
      <c r="RLJ816" s="47"/>
      <c r="RLK816" s="47"/>
      <c r="RLL816" s="47"/>
      <c r="RLM816" s="47"/>
      <c r="RLN816" s="47"/>
      <c r="RLO816" s="47"/>
      <c r="RLP816" s="47"/>
      <c r="RLQ816" s="47"/>
      <c r="RLR816" s="47"/>
      <c r="RLS816" s="47"/>
      <c r="RLT816" s="47"/>
      <c r="RLU816" s="47"/>
      <c r="RLV816" s="47"/>
      <c r="RLW816" s="47"/>
      <c r="RLX816" s="47"/>
      <c r="RLY816" s="47"/>
      <c r="RLZ816" s="47"/>
      <c r="RMA816" s="47"/>
      <c r="RMB816" s="47"/>
      <c r="RMC816" s="47"/>
      <c r="RMD816" s="47"/>
      <c r="RME816" s="47"/>
      <c r="RMF816" s="47"/>
      <c r="RMG816" s="47"/>
      <c r="RMH816" s="47"/>
      <c r="RMI816" s="47"/>
      <c r="RMJ816" s="47"/>
      <c r="RMK816" s="47"/>
      <c r="RML816" s="47"/>
      <c r="RMM816" s="47"/>
      <c r="RMN816" s="47"/>
      <c r="RMO816" s="47"/>
      <c r="RMP816" s="47"/>
      <c r="RMQ816" s="47"/>
      <c r="RMR816" s="47"/>
      <c r="RMS816" s="47"/>
      <c r="RMT816" s="47"/>
      <c r="RMU816" s="47"/>
      <c r="RMV816" s="47"/>
      <c r="RMW816" s="47"/>
      <c r="RMX816" s="47"/>
      <c r="RMY816" s="47"/>
      <c r="RMZ816" s="47"/>
      <c r="RNA816" s="47"/>
      <c r="RNB816" s="47"/>
      <c r="RNC816" s="47"/>
      <c r="RND816" s="47"/>
      <c r="RNE816" s="47"/>
      <c r="RNF816" s="47"/>
      <c r="RNG816" s="47"/>
      <c r="RNH816" s="47"/>
      <c r="RNI816" s="47"/>
      <c r="RNJ816" s="47"/>
      <c r="RNK816" s="47"/>
      <c r="RNL816" s="47"/>
      <c r="RNM816" s="47"/>
      <c r="RNN816" s="47"/>
      <c r="RNO816" s="47"/>
      <c r="RNP816" s="47"/>
      <c r="RNQ816" s="47"/>
      <c r="RNR816" s="47"/>
      <c r="RNS816" s="47"/>
      <c r="RNT816" s="47"/>
      <c r="RNU816" s="47"/>
      <c r="RNV816" s="47"/>
      <c r="RNW816" s="47"/>
      <c r="RNX816" s="47"/>
      <c r="RNY816" s="47"/>
      <c r="RNZ816" s="47"/>
      <c r="ROA816" s="47"/>
      <c r="ROB816" s="47"/>
      <c r="ROC816" s="47"/>
      <c r="ROD816" s="47"/>
      <c r="ROE816" s="47"/>
      <c r="ROF816" s="47"/>
      <c r="ROG816" s="47"/>
      <c r="ROH816" s="47"/>
      <c r="ROI816" s="47"/>
      <c r="ROJ816" s="47"/>
      <c r="ROK816" s="47"/>
      <c r="ROL816" s="47"/>
      <c r="ROM816" s="47"/>
      <c r="RON816" s="47"/>
      <c r="ROO816" s="47"/>
      <c r="ROP816" s="47"/>
      <c r="ROQ816" s="47"/>
      <c r="ROR816" s="47"/>
      <c r="ROS816" s="47"/>
      <c r="ROT816" s="47"/>
      <c r="ROU816" s="47"/>
      <c r="ROV816" s="47"/>
      <c r="ROW816" s="47"/>
      <c r="ROX816" s="47"/>
      <c r="ROY816" s="47"/>
      <c r="ROZ816" s="47"/>
      <c r="RPA816" s="47"/>
      <c r="RPB816" s="47"/>
      <c r="RPC816" s="47"/>
      <c r="RPD816" s="47"/>
      <c r="RPE816" s="47"/>
      <c r="RPF816" s="47"/>
      <c r="RPG816" s="47"/>
      <c r="RPH816" s="47"/>
      <c r="RPI816" s="47"/>
      <c r="RPJ816" s="47"/>
      <c r="RPK816" s="47"/>
      <c r="RPL816" s="47"/>
      <c r="RPM816" s="47"/>
      <c r="RPN816" s="47"/>
      <c r="RPO816" s="47"/>
      <c r="RPP816" s="47"/>
      <c r="RPQ816" s="47"/>
      <c r="RPR816" s="47"/>
      <c r="RPS816" s="47"/>
      <c r="RPT816" s="47"/>
      <c r="RPU816" s="47"/>
      <c r="RPV816" s="47"/>
      <c r="RPW816" s="47"/>
      <c r="RPX816" s="47"/>
      <c r="RPY816" s="47"/>
      <c r="RPZ816" s="47"/>
      <c r="RQA816" s="47"/>
      <c r="RQB816" s="47"/>
      <c r="RQC816" s="47"/>
      <c r="RQD816" s="47"/>
      <c r="RQE816" s="47"/>
      <c r="RQF816" s="47"/>
      <c r="RQG816" s="47"/>
      <c r="RQH816" s="47"/>
      <c r="RQI816" s="47"/>
      <c r="RQJ816" s="47"/>
      <c r="RQK816" s="47"/>
      <c r="RQL816" s="47"/>
      <c r="RQM816" s="47"/>
      <c r="RQN816" s="47"/>
      <c r="RQO816" s="47"/>
      <c r="RQP816" s="47"/>
      <c r="RQQ816" s="47"/>
      <c r="RQR816" s="47"/>
      <c r="RQS816" s="47"/>
      <c r="RQT816" s="47"/>
      <c r="RQU816" s="47"/>
      <c r="RQV816" s="47"/>
      <c r="RQW816" s="47"/>
      <c r="RQX816" s="47"/>
      <c r="RQY816" s="47"/>
      <c r="RQZ816" s="47"/>
      <c r="RRA816" s="47"/>
      <c r="RRB816" s="47"/>
      <c r="RRC816" s="47"/>
      <c r="RRD816" s="47"/>
      <c r="RRE816" s="47"/>
      <c r="RRF816" s="47"/>
      <c r="RRG816" s="47"/>
      <c r="RRH816" s="47"/>
      <c r="RRI816" s="47"/>
      <c r="RRJ816" s="47"/>
      <c r="RRK816" s="47"/>
      <c r="RRL816" s="47"/>
      <c r="RRM816" s="47"/>
      <c r="RRN816" s="47"/>
      <c r="RRO816" s="47"/>
      <c r="RRP816" s="47"/>
      <c r="RRQ816" s="47"/>
      <c r="RRR816" s="47"/>
      <c r="RRS816" s="47"/>
      <c r="RRT816" s="47"/>
      <c r="RRU816" s="47"/>
      <c r="RRV816" s="47"/>
      <c r="RRW816" s="47"/>
      <c r="RRX816" s="47"/>
      <c r="RRY816" s="47"/>
      <c r="RRZ816" s="47"/>
      <c r="RSA816" s="47"/>
      <c r="RSB816" s="47"/>
      <c r="RSC816" s="47"/>
      <c r="RSD816" s="47"/>
      <c r="RSE816" s="47"/>
      <c r="RSF816" s="47"/>
      <c r="RSG816" s="47"/>
      <c r="RSH816" s="47"/>
      <c r="RSI816" s="47"/>
      <c r="RSJ816" s="47"/>
      <c r="RSK816" s="47"/>
      <c r="RSL816" s="47"/>
      <c r="RSM816" s="47"/>
      <c r="RSN816" s="47"/>
      <c r="RSO816" s="47"/>
      <c r="RSP816" s="47"/>
      <c r="RSQ816" s="47"/>
      <c r="RSR816" s="47"/>
      <c r="RSS816" s="47"/>
      <c r="RST816" s="47"/>
      <c r="RSU816" s="47"/>
      <c r="RSV816" s="47"/>
      <c r="RSW816" s="47"/>
      <c r="RSX816" s="47"/>
      <c r="RSY816" s="47"/>
      <c r="RSZ816" s="47"/>
      <c r="RTA816" s="47"/>
      <c r="RTB816" s="47"/>
      <c r="RTC816" s="47"/>
      <c r="RTD816" s="47"/>
      <c r="RTE816" s="47"/>
      <c r="RTF816" s="47"/>
      <c r="RTG816" s="47"/>
      <c r="RTH816" s="47"/>
      <c r="RTI816" s="47"/>
      <c r="RTJ816" s="47"/>
      <c r="RTK816" s="47"/>
      <c r="RTL816" s="47"/>
      <c r="RTM816" s="47"/>
      <c r="RTN816" s="47"/>
      <c r="RTO816" s="47"/>
      <c r="RTP816" s="47"/>
      <c r="RTQ816" s="47"/>
      <c r="RTR816" s="47"/>
      <c r="RTS816" s="47"/>
      <c r="RTT816" s="47"/>
      <c r="RTU816" s="47"/>
      <c r="RTV816" s="47"/>
      <c r="RTW816" s="47"/>
      <c r="RTX816" s="47"/>
      <c r="RTY816" s="47"/>
      <c r="RTZ816" s="47"/>
      <c r="RUA816" s="47"/>
      <c r="RUB816" s="47"/>
      <c r="RUC816" s="47"/>
      <c r="RUD816" s="47"/>
      <c r="RUE816" s="47"/>
      <c r="RUF816" s="47"/>
      <c r="RUG816" s="47"/>
      <c r="RUH816" s="47"/>
      <c r="RUI816" s="47"/>
      <c r="RUJ816" s="47"/>
      <c r="RUK816" s="47"/>
      <c r="RUL816" s="47"/>
      <c r="RUM816" s="47"/>
      <c r="RUN816" s="47"/>
      <c r="RUO816" s="47"/>
      <c r="RUP816" s="47"/>
      <c r="RUQ816" s="47"/>
      <c r="RUR816" s="47"/>
      <c r="RUS816" s="47"/>
      <c r="RUT816" s="47"/>
      <c r="RUU816" s="47"/>
      <c r="RUV816" s="47"/>
      <c r="RUW816" s="47"/>
      <c r="RUX816" s="47"/>
      <c r="RUY816" s="47"/>
      <c r="RUZ816" s="47"/>
      <c r="RVA816" s="47"/>
      <c r="RVB816" s="47"/>
      <c r="RVC816" s="47"/>
      <c r="RVD816" s="47"/>
      <c r="RVE816" s="47"/>
      <c r="RVF816" s="47"/>
      <c r="RVG816" s="47"/>
      <c r="RVH816" s="47"/>
      <c r="RVI816" s="47"/>
      <c r="RVJ816" s="47"/>
      <c r="RVK816" s="47"/>
      <c r="RVL816" s="47"/>
      <c r="RVM816" s="47"/>
      <c r="RVN816" s="47"/>
      <c r="RVO816" s="47"/>
      <c r="RVP816" s="47"/>
      <c r="RVQ816" s="47"/>
      <c r="RVR816" s="47"/>
      <c r="RVS816" s="47"/>
      <c r="RVT816" s="47"/>
      <c r="RVU816" s="47"/>
      <c r="RVV816" s="47"/>
      <c r="RVW816" s="47"/>
      <c r="RVX816" s="47"/>
      <c r="RVY816" s="47"/>
      <c r="RVZ816" s="47"/>
      <c r="RWA816" s="47"/>
      <c r="RWB816" s="47"/>
      <c r="RWC816" s="47"/>
      <c r="RWD816" s="47"/>
      <c r="RWE816" s="47"/>
      <c r="RWF816" s="47"/>
      <c r="RWG816" s="47"/>
      <c r="RWH816" s="47"/>
      <c r="RWI816" s="47"/>
      <c r="RWJ816" s="47"/>
      <c r="RWK816" s="47"/>
      <c r="RWL816" s="47"/>
      <c r="RWM816" s="47"/>
      <c r="RWN816" s="47"/>
      <c r="RWO816" s="47"/>
      <c r="RWP816" s="47"/>
      <c r="RWQ816" s="47"/>
      <c r="RWR816" s="47"/>
      <c r="RWS816" s="47"/>
      <c r="RWT816" s="47"/>
      <c r="RWU816" s="47"/>
      <c r="RWV816" s="47"/>
      <c r="RWW816" s="47"/>
      <c r="RWX816" s="47"/>
      <c r="RWY816" s="47"/>
      <c r="RWZ816" s="47"/>
      <c r="RXA816" s="47"/>
      <c r="RXB816" s="47"/>
      <c r="RXC816" s="47"/>
      <c r="RXD816" s="47"/>
      <c r="RXE816" s="47"/>
      <c r="RXF816" s="47"/>
      <c r="RXG816" s="47"/>
      <c r="RXH816" s="47"/>
      <c r="RXI816" s="47"/>
      <c r="RXJ816" s="47"/>
      <c r="RXK816" s="47"/>
      <c r="RXL816" s="47"/>
      <c r="RXM816" s="47"/>
      <c r="RXN816" s="47"/>
      <c r="RXO816" s="47"/>
      <c r="RXP816" s="47"/>
      <c r="RXQ816" s="47"/>
      <c r="RXR816" s="47"/>
      <c r="RXS816" s="47"/>
      <c r="RXT816" s="47"/>
      <c r="RXU816" s="47"/>
      <c r="RXV816" s="47"/>
      <c r="RXW816" s="47"/>
      <c r="RXX816" s="47"/>
      <c r="RXY816" s="47"/>
      <c r="RXZ816" s="47"/>
      <c r="RYA816" s="47"/>
      <c r="RYB816" s="47"/>
      <c r="RYC816" s="47"/>
      <c r="RYD816" s="47"/>
      <c r="RYE816" s="47"/>
      <c r="RYF816" s="47"/>
      <c r="RYG816" s="47"/>
      <c r="RYH816" s="47"/>
      <c r="RYI816" s="47"/>
      <c r="RYJ816" s="47"/>
      <c r="RYK816" s="47"/>
      <c r="RYL816" s="47"/>
      <c r="RYM816" s="47"/>
      <c r="RYN816" s="47"/>
      <c r="RYO816" s="47"/>
      <c r="RYP816" s="47"/>
      <c r="RYQ816" s="47"/>
      <c r="RYR816" s="47"/>
      <c r="RYS816" s="47"/>
      <c r="RYT816" s="47"/>
      <c r="RYU816" s="47"/>
      <c r="RYV816" s="47"/>
      <c r="RYW816" s="47"/>
      <c r="RYX816" s="47"/>
      <c r="RYY816" s="47"/>
      <c r="RYZ816" s="47"/>
      <c r="RZA816" s="47"/>
      <c r="RZB816" s="47"/>
      <c r="RZC816" s="47"/>
      <c r="RZD816" s="47"/>
      <c r="RZE816" s="47"/>
      <c r="RZF816" s="47"/>
      <c r="RZG816" s="47"/>
      <c r="RZH816" s="47"/>
      <c r="RZI816" s="47"/>
      <c r="RZJ816" s="47"/>
      <c r="RZK816" s="47"/>
      <c r="RZL816" s="47"/>
      <c r="RZM816" s="47"/>
      <c r="RZN816" s="47"/>
      <c r="RZO816" s="47"/>
      <c r="RZP816" s="47"/>
      <c r="RZQ816" s="47"/>
      <c r="RZR816" s="47"/>
      <c r="RZS816" s="47"/>
      <c r="RZT816" s="47"/>
      <c r="RZU816" s="47"/>
      <c r="RZV816" s="47"/>
      <c r="RZW816" s="47"/>
      <c r="RZX816" s="47"/>
      <c r="RZY816" s="47"/>
      <c r="RZZ816" s="47"/>
      <c r="SAA816" s="47"/>
      <c r="SAB816" s="47"/>
      <c r="SAC816" s="47"/>
      <c r="SAD816" s="47"/>
      <c r="SAE816" s="47"/>
      <c r="SAF816" s="47"/>
      <c r="SAG816" s="47"/>
      <c r="SAH816" s="47"/>
      <c r="SAI816" s="47"/>
      <c r="SAJ816" s="47"/>
      <c r="SAK816" s="47"/>
      <c r="SAL816" s="47"/>
      <c r="SAM816" s="47"/>
      <c r="SAN816" s="47"/>
      <c r="SAO816" s="47"/>
      <c r="SAP816" s="47"/>
      <c r="SAQ816" s="47"/>
      <c r="SAR816" s="47"/>
      <c r="SAS816" s="47"/>
      <c r="SAT816" s="47"/>
      <c r="SAU816" s="47"/>
      <c r="SAV816" s="47"/>
      <c r="SAW816" s="47"/>
      <c r="SAX816" s="47"/>
      <c r="SAY816" s="47"/>
      <c r="SAZ816" s="47"/>
      <c r="SBA816" s="47"/>
      <c r="SBB816" s="47"/>
      <c r="SBC816" s="47"/>
      <c r="SBD816" s="47"/>
      <c r="SBE816" s="47"/>
      <c r="SBF816" s="47"/>
      <c r="SBG816" s="47"/>
      <c r="SBH816" s="47"/>
      <c r="SBI816" s="47"/>
      <c r="SBJ816" s="47"/>
      <c r="SBK816" s="47"/>
      <c r="SBL816" s="47"/>
      <c r="SBM816" s="47"/>
      <c r="SBN816" s="47"/>
      <c r="SBO816" s="47"/>
      <c r="SBP816" s="47"/>
      <c r="SBQ816" s="47"/>
      <c r="SBR816" s="47"/>
      <c r="SBS816" s="47"/>
      <c r="SBT816" s="47"/>
      <c r="SBU816" s="47"/>
      <c r="SBV816" s="47"/>
      <c r="SBW816" s="47"/>
      <c r="SBX816" s="47"/>
      <c r="SBY816" s="47"/>
      <c r="SBZ816" s="47"/>
      <c r="SCA816" s="47"/>
      <c r="SCB816" s="47"/>
      <c r="SCC816" s="47"/>
      <c r="SCD816" s="47"/>
      <c r="SCE816" s="47"/>
      <c r="SCF816" s="47"/>
      <c r="SCG816" s="47"/>
      <c r="SCH816" s="47"/>
      <c r="SCI816" s="47"/>
      <c r="SCJ816" s="47"/>
      <c r="SCK816" s="47"/>
      <c r="SCL816" s="47"/>
      <c r="SCM816" s="47"/>
      <c r="SCN816" s="47"/>
      <c r="SCO816" s="47"/>
      <c r="SCP816" s="47"/>
      <c r="SCQ816" s="47"/>
      <c r="SCR816" s="47"/>
      <c r="SCS816" s="47"/>
      <c r="SCT816" s="47"/>
      <c r="SCU816" s="47"/>
      <c r="SCV816" s="47"/>
      <c r="SCW816" s="47"/>
      <c r="SCX816" s="47"/>
      <c r="SCY816" s="47"/>
      <c r="SCZ816" s="47"/>
      <c r="SDA816" s="47"/>
      <c r="SDB816" s="47"/>
      <c r="SDC816" s="47"/>
      <c r="SDD816" s="47"/>
      <c r="SDE816" s="47"/>
      <c r="SDF816" s="47"/>
      <c r="SDG816" s="47"/>
      <c r="SDH816" s="47"/>
      <c r="SDI816" s="47"/>
      <c r="SDJ816" s="47"/>
      <c r="SDK816" s="47"/>
      <c r="SDL816" s="47"/>
      <c r="SDM816" s="47"/>
      <c r="SDN816" s="47"/>
      <c r="SDO816" s="47"/>
      <c r="SDP816" s="47"/>
      <c r="SDQ816" s="47"/>
      <c r="SDR816" s="47"/>
      <c r="SDS816" s="47"/>
      <c r="SDT816" s="47"/>
      <c r="SDU816" s="47"/>
      <c r="SDV816" s="47"/>
      <c r="SDW816" s="47"/>
      <c r="SDX816" s="47"/>
      <c r="SDY816" s="47"/>
      <c r="SDZ816" s="47"/>
      <c r="SEA816" s="47"/>
      <c r="SEB816" s="47"/>
      <c r="SEC816" s="47"/>
      <c r="SED816" s="47"/>
      <c r="SEE816" s="47"/>
      <c r="SEF816" s="47"/>
      <c r="SEG816" s="47"/>
      <c r="SEH816" s="47"/>
      <c r="SEI816" s="47"/>
      <c r="SEJ816" s="47"/>
      <c r="SEK816" s="47"/>
      <c r="SEL816" s="47"/>
      <c r="SEM816" s="47"/>
      <c r="SEN816" s="47"/>
      <c r="SEO816" s="47"/>
      <c r="SEP816" s="47"/>
      <c r="SEQ816" s="47"/>
      <c r="SER816" s="47"/>
      <c r="SES816" s="47"/>
      <c r="SET816" s="47"/>
      <c r="SEU816" s="47"/>
      <c r="SEV816" s="47"/>
      <c r="SEW816" s="47"/>
      <c r="SEX816" s="47"/>
      <c r="SEY816" s="47"/>
      <c r="SEZ816" s="47"/>
      <c r="SFA816" s="47"/>
      <c r="SFB816" s="47"/>
      <c r="SFC816" s="47"/>
      <c r="SFD816" s="47"/>
      <c r="SFE816" s="47"/>
      <c r="SFF816" s="47"/>
      <c r="SFG816" s="47"/>
      <c r="SFH816" s="47"/>
      <c r="SFI816" s="47"/>
      <c r="SFJ816" s="47"/>
      <c r="SFK816" s="47"/>
      <c r="SFL816" s="47"/>
      <c r="SFM816" s="47"/>
      <c r="SFN816" s="47"/>
      <c r="SFO816" s="47"/>
      <c r="SFP816" s="47"/>
      <c r="SFQ816" s="47"/>
      <c r="SFR816" s="47"/>
      <c r="SFS816" s="47"/>
      <c r="SFT816" s="47"/>
      <c r="SFU816" s="47"/>
      <c r="SFV816" s="47"/>
      <c r="SFW816" s="47"/>
      <c r="SFX816" s="47"/>
      <c r="SFY816" s="47"/>
      <c r="SFZ816" s="47"/>
      <c r="SGA816" s="47"/>
      <c r="SGB816" s="47"/>
      <c r="SGC816" s="47"/>
      <c r="SGD816" s="47"/>
      <c r="SGE816" s="47"/>
      <c r="SGF816" s="47"/>
      <c r="SGG816" s="47"/>
      <c r="SGH816" s="47"/>
      <c r="SGI816" s="47"/>
      <c r="SGJ816" s="47"/>
      <c r="SGK816" s="47"/>
      <c r="SGL816" s="47"/>
      <c r="SGM816" s="47"/>
      <c r="SGN816" s="47"/>
      <c r="SGO816" s="47"/>
      <c r="SGP816" s="47"/>
      <c r="SGQ816" s="47"/>
      <c r="SGR816" s="47"/>
      <c r="SGS816" s="47"/>
      <c r="SGT816" s="47"/>
      <c r="SGU816" s="47"/>
      <c r="SGV816" s="47"/>
      <c r="SGW816" s="47"/>
      <c r="SGX816" s="47"/>
      <c r="SGY816" s="47"/>
      <c r="SGZ816" s="47"/>
      <c r="SHA816" s="47"/>
      <c r="SHB816" s="47"/>
      <c r="SHC816" s="47"/>
      <c r="SHD816" s="47"/>
      <c r="SHE816" s="47"/>
      <c r="SHF816" s="47"/>
      <c r="SHG816" s="47"/>
      <c r="SHH816" s="47"/>
      <c r="SHI816" s="47"/>
      <c r="SHJ816" s="47"/>
      <c r="SHK816" s="47"/>
      <c r="SHL816" s="47"/>
      <c r="SHM816" s="47"/>
      <c r="SHN816" s="47"/>
      <c r="SHO816" s="47"/>
      <c r="SHP816" s="47"/>
      <c r="SHQ816" s="47"/>
      <c r="SHR816" s="47"/>
      <c r="SHS816" s="47"/>
      <c r="SHT816" s="47"/>
      <c r="SHU816" s="47"/>
      <c r="SHV816" s="47"/>
      <c r="SHW816" s="47"/>
      <c r="SHX816" s="47"/>
      <c r="SHY816" s="47"/>
      <c r="SHZ816" s="47"/>
      <c r="SIA816" s="47"/>
      <c r="SIB816" s="47"/>
      <c r="SIC816" s="47"/>
      <c r="SID816" s="47"/>
      <c r="SIE816" s="47"/>
      <c r="SIF816" s="47"/>
      <c r="SIG816" s="47"/>
      <c r="SIH816" s="47"/>
      <c r="SII816" s="47"/>
      <c r="SIJ816" s="47"/>
      <c r="SIK816" s="47"/>
      <c r="SIL816" s="47"/>
      <c r="SIM816" s="47"/>
      <c r="SIN816" s="47"/>
      <c r="SIO816" s="47"/>
      <c r="SIP816" s="47"/>
      <c r="SIQ816" s="47"/>
      <c r="SIR816" s="47"/>
      <c r="SIS816" s="47"/>
      <c r="SIT816" s="47"/>
      <c r="SIU816" s="47"/>
      <c r="SIV816" s="47"/>
      <c r="SIW816" s="47"/>
      <c r="SIX816" s="47"/>
      <c r="SIY816" s="47"/>
      <c r="SIZ816" s="47"/>
      <c r="SJA816" s="47"/>
      <c r="SJB816" s="47"/>
      <c r="SJC816" s="47"/>
      <c r="SJD816" s="47"/>
      <c r="SJE816" s="47"/>
      <c r="SJF816" s="47"/>
      <c r="SJG816" s="47"/>
      <c r="SJH816" s="47"/>
      <c r="SJI816" s="47"/>
      <c r="SJJ816" s="47"/>
      <c r="SJK816" s="47"/>
      <c r="SJL816" s="47"/>
      <c r="SJM816" s="47"/>
      <c r="SJN816" s="47"/>
      <c r="SJO816" s="47"/>
      <c r="SJP816" s="47"/>
      <c r="SJQ816" s="47"/>
      <c r="SJR816" s="47"/>
      <c r="SJS816" s="47"/>
      <c r="SJT816" s="47"/>
      <c r="SJU816" s="47"/>
      <c r="SJV816" s="47"/>
      <c r="SJW816" s="47"/>
      <c r="SJX816" s="47"/>
      <c r="SJY816" s="47"/>
      <c r="SJZ816" s="47"/>
      <c r="SKA816" s="47"/>
      <c r="SKB816" s="47"/>
      <c r="SKC816" s="47"/>
      <c r="SKD816" s="47"/>
      <c r="SKE816" s="47"/>
      <c r="SKF816" s="47"/>
      <c r="SKG816" s="47"/>
      <c r="SKH816" s="47"/>
      <c r="SKI816" s="47"/>
      <c r="SKJ816" s="47"/>
      <c r="SKK816" s="47"/>
      <c r="SKL816" s="47"/>
      <c r="SKM816" s="47"/>
      <c r="SKN816" s="47"/>
      <c r="SKO816" s="47"/>
      <c r="SKP816" s="47"/>
      <c r="SKQ816" s="47"/>
      <c r="SKR816" s="47"/>
      <c r="SKS816" s="47"/>
      <c r="SKT816" s="47"/>
      <c r="SKU816" s="47"/>
      <c r="SKV816" s="47"/>
      <c r="SKW816" s="47"/>
      <c r="SKX816" s="47"/>
      <c r="SKY816" s="47"/>
      <c r="SKZ816" s="47"/>
      <c r="SLA816" s="47"/>
      <c r="SLB816" s="47"/>
      <c r="SLC816" s="47"/>
      <c r="SLD816" s="47"/>
      <c r="SLE816" s="47"/>
      <c r="SLF816" s="47"/>
      <c r="SLG816" s="47"/>
      <c r="SLH816" s="47"/>
      <c r="SLI816" s="47"/>
      <c r="SLJ816" s="47"/>
      <c r="SLK816" s="47"/>
      <c r="SLL816" s="47"/>
      <c r="SLM816" s="47"/>
      <c r="SLN816" s="47"/>
      <c r="SLO816" s="47"/>
      <c r="SLP816" s="47"/>
      <c r="SLQ816" s="47"/>
      <c r="SLR816" s="47"/>
      <c r="SLS816" s="47"/>
      <c r="SLT816" s="47"/>
      <c r="SLU816" s="47"/>
      <c r="SLV816" s="47"/>
      <c r="SLW816" s="47"/>
      <c r="SLX816" s="47"/>
      <c r="SLY816" s="47"/>
      <c r="SLZ816" s="47"/>
      <c r="SMA816" s="47"/>
      <c r="SMB816" s="47"/>
      <c r="SMC816" s="47"/>
      <c r="SMD816" s="47"/>
      <c r="SME816" s="47"/>
      <c r="SMF816" s="47"/>
      <c r="SMG816" s="47"/>
      <c r="SMH816" s="47"/>
      <c r="SMI816" s="47"/>
      <c r="SMJ816" s="47"/>
      <c r="SMK816" s="47"/>
      <c r="SML816" s="47"/>
      <c r="SMM816" s="47"/>
      <c r="SMN816" s="47"/>
      <c r="SMO816" s="47"/>
      <c r="SMP816" s="47"/>
      <c r="SMQ816" s="47"/>
      <c r="SMR816" s="47"/>
      <c r="SMS816" s="47"/>
      <c r="SMT816" s="47"/>
      <c r="SMU816" s="47"/>
      <c r="SMV816" s="47"/>
      <c r="SMW816" s="47"/>
      <c r="SMX816" s="47"/>
      <c r="SMY816" s="47"/>
      <c r="SMZ816" s="47"/>
      <c r="SNA816" s="47"/>
      <c r="SNB816" s="47"/>
      <c r="SNC816" s="47"/>
      <c r="SND816" s="47"/>
      <c r="SNE816" s="47"/>
      <c r="SNF816" s="47"/>
      <c r="SNG816" s="47"/>
      <c r="SNH816" s="47"/>
      <c r="SNI816" s="47"/>
      <c r="SNJ816" s="47"/>
      <c r="SNK816" s="47"/>
      <c r="SNL816" s="47"/>
      <c r="SNM816" s="47"/>
      <c r="SNN816" s="47"/>
      <c r="SNO816" s="47"/>
      <c r="SNP816" s="47"/>
      <c r="SNQ816" s="47"/>
      <c r="SNR816" s="47"/>
      <c r="SNS816" s="47"/>
      <c r="SNT816" s="47"/>
      <c r="SNU816" s="47"/>
      <c r="SNV816" s="47"/>
      <c r="SNW816" s="47"/>
      <c r="SNX816" s="47"/>
      <c r="SNY816" s="47"/>
      <c r="SNZ816" s="47"/>
      <c r="SOA816" s="47"/>
      <c r="SOB816" s="47"/>
      <c r="SOC816" s="47"/>
      <c r="SOD816" s="47"/>
      <c r="SOE816" s="47"/>
      <c r="SOF816" s="47"/>
      <c r="SOG816" s="47"/>
      <c r="SOH816" s="47"/>
      <c r="SOI816" s="47"/>
      <c r="SOJ816" s="47"/>
      <c r="SOK816" s="47"/>
      <c r="SOL816" s="47"/>
      <c r="SOM816" s="47"/>
      <c r="SON816" s="47"/>
      <c r="SOO816" s="47"/>
      <c r="SOP816" s="47"/>
      <c r="SOQ816" s="47"/>
      <c r="SOR816" s="47"/>
      <c r="SOS816" s="47"/>
      <c r="SOT816" s="47"/>
      <c r="SOU816" s="47"/>
      <c r="SOV816" s="47"/>
      <c r="SOW816" s="47"/>
      <c r="SOX816" s="47"/>
      <c r="SOY816" s="47"/>
      <c r="SOZ816" s="47"/>
      <c r="SPA816" s="47"/>
      <c r="SPB816" s="47"/>
      <c r="SPC816" s="47"/>
      <c r="SPD816" s="47"/>
      <c r="SPE816" s="47"/>
      <c r="SPF816" s="47"/>
      <c r="SPG816" s="47"/>
      <c r="SPH816" s="47"/>
      <c r="SPI816" s="47"/>
      <c r="SPJ816" s="47"/>
      <c r="SPK816" s="47"/>
      <c r="SPL816" s="47"/>
      <c r="SPM816" s="47"/>
      <c r="SPN816" s="47"/>
      <c r="SPO816" s="47"/>
      <c r="SPP816" s="47"/>
      <c r="SPQ816" s="47"/>
      <c r="SPR816" s="47"/>
      <c r="SPS816" s="47"/>
      <c r="SPT816" s="47"/>
      <c r="SPU816" s="47"/>
      <c r="SPV816" s="47"/>
      <c r="SPW816" s="47"/>
      <c r="SPX816" s="47"/>
      <c r="SPY816" s="47"/>
      <c r="SPZ816" s="47"/>
      <c r="SQA816" s="47"/>
      <c r="SQB816" s="47"/>
      <c r="SQC816" s="47"/>
      <c r="SQD816" s="47"/>
      <c r="SQE816" s="47"/>
      <c r="SQF816" s="47"/>
      <c r="SQG816" s="47"/>
      <c r="SQH816" s="47"/>
      <c r="SQI816" s="47"/>
      <c r="SQJ816" s="47"/>
      <c r="SQK816" s="47"/>
      <c r="SQL816" s="47"/>
      <c r="SQM816" s="47"/>
      <c r="SQN816" s="47"/>
      <c r="SQO816" s="47"/>
      <c r="SQP816" s="47"/>
      <c r="SQQ816" s="47"/>
      <c r="SQR816" s="47"/>
      <c r="SQS816" s="47"/>
      <c r="SQT816" s="47"/>
      <c r="SQU816" s="47"/>
      <c r="SQV816" s="47"/>
      <c r="SQW816" s="47"/>
      <c r="SQX816" s="47"/>
      <c r="SQY816" s="47"/>
      <c r="SQZ816" s="47"/>
      <c r="SRA816" s="47"/>
      <c r="SRB816" s="47"/>
      <c r="SRC816" s="47"/>
      <c r="SRD816" s="47"/>
      <c r="SRE816" s="47"/>
      <c r="SRF816" s="47"/>
      <c r="SRG816" s="47"/>
      <c r="SRH816" s="47"/>
      <c r="SRI816" s="47"/>
      <c r="SRJ816" s="47"/>
      <c r="SRK816" s="47"/>
      <c r="SRL816" s="47"/>
      <c r="SRM816" s="47"/>
      <c r="SRN816" s="47"/>
      <c r="SRO816" s="47"/>
      <c r="SRP816" s="47"/>
      <c r="SRQ816" s="47"/>
      <c r="SRR816" s="47"/>
      <c r="SRS816" s="47"/>
      <c r="SRT816" s="47"/>
      <c r="SRU816" s="47"/>
      <c r="SRV816" s="47"/>
      <c r="SRW816" s="47"/>
      <c r="SRX816" s="47"/>
      <c r="SRY816" s="47"/>
      <c r="SRZ816" s="47"/>
      <c r="SSA816" s="47"/>
      <c r="SSB816" s="47"/>
      <c r="SSC816" s="47"/>
      <c r="SSD816" s="47"/>
      <c r="SSE816" s="47"/>
      <c r="SSF816" s="47"/>
      <c r="SSG816" s="47"/>
      <c r="SSH816" s="47"/>
      <c r="SSI816" s="47"/>
      <c r="SSJ816" s="47"/>
      <c r="SSK816" s="47"/>
      <c r="SSL816" s="47"/>
      <c r="SSM816" s="47"/>
      <c r="SSN816" s="47"/>
      <c r="SSO816" s="47"/>
      <c r="SSP816" s="47"/>
      <c r="SSQ816" s="47"/>
      <c r="SSR816" s="47"/>
      <c r="SSS816" s="47"/>
      <c r="SST816" s="47"/>
      <c r="SSU816" s="47"/>
      <c r="SSV816" s="47"/>
      <c r="SSW816" s="47"/>
      <c r="SSX816" s="47"/>
      <c r="SSY816" s="47"/>
      <c r="SSZ816" s="47"/>
      <c r="STA816" s="47"/>
      <c r="STB816" s="47"/>
      <c r="STC816" s="47"/>
      <c r="STD816" s="47"/>
      <c r="STE816" s="47"/>
      <c r="STF816" s="47"/>
      <c r="STG816" s="47"/>
      <c r="STH816" s="47"/>
      <c r="STI816" s="47"/>
      <c r="STJ816" s="47"/>
      <c r="STK816" s="47"/>
      <c r="STL816" s="47"/>
      <c r="STM816" s="47"/>
      <c r="STN816" s="47"/>
      <c r="STO816" s="47"/>
      <c r="STP816" s="47"/>
      <c r="STQ816" s="47"/>
      <c r="STR816" s="47"/>
      <c r="STS816" s="47"/>
      <c r="STT816" s="47"/>
      <c r="STU816" s="47"/>
      <c r="STV816" s="47"/>
      <c r="STW816" s="47"/>
      <c r="STX816" s="47"/>
      <c r="STY816" s="47"/>
      <c r="STZ816" s="47"/>
      <c r="SUA816" s="47"/>
      <c r="SUB816" s="47"/>
      <c r="SUC816" s="47"/>
      <c r="SUD816" s="47"/>
      <c r="SUE816" s="47"/>
      <c r="SUF816" s="47"/>
      <c r="SUG816" s="47"/>
      <c r="SUH816" s="47"/>
      <c r="SUI816" s="47"/>
      <c r="SUJ816" s="47"/>
      <c r="SUK816" s="47"/>
      <c r="SUL816" s="47"/>
      <c r="SUM816" s="47"/>
      <c r="SUN816" s="47"/>
      <c r="SUO816" s="47"/>
      <c r="SUP816" s="47"/>
      <c r="SUQ816" s="47"/>
      <c r="SUR816" s="47"/>
      <c r="SUS816" s="47"/>
      <c r="SUT816" s="47"/>
      <c r="SUU816" s="47"/>
      <c r="SUV816" s="47"/>
      <c r="SUW816" s="47"/>
      <c r="SUX816" s="47"/>
      <c r="SUY816" s="47"/>
      <c r="SUZ816" s="47"/>
      <c r="SVA816" s="47"/>
      <c r="SVB816" s="47"/>
      <c r="SVC816" s="47"/>
      <c r="SVD816" s="47"/>
      <c r="SVE816" s="47"/>
      <c r="SVF816" s="47"/>
      <c r="SVG816" s="47"/>
      <c r="SVH816" s="47"/>
      <c r="SVI816" s="47"/>
      <c r="SVJ816" s="47"/>
      <c r="SVK816" s="47"/>
      <c r="SVL816" s="47"/>
      <c r="SVM816" s="47"/>
      <c r="SVN816" s="47"/>
      <c r="SVO816" s="47"/>
      <c r="SVP816" s="47"/>
      <c r="SVQ816" s="47"/>
      <c r="SVR816" s="47"/>
      <c r="SVS816" s="47"/>
      <c r="SVT816" s="47"/>
      <c r="SVU816" s="47"/>
      <c r="SVV816" s="47"/>
      <c r="SVW816" s="47"/>
      <c r="SVX816" s="47"/>
      <c r="SVY816" s="47"/>
      <c r="SVZ816" s="47"/>
      <c r="SWA816" s="47"/>
      <c r="SWB816" s="47"/>
      <c r="SWC816" s="47"/>
      <c r="SWD816" s="47"/>
      <c r="SWE816" s="47"/>
      <c r="SWF816" s="47"/>
      <c r="SWG816" s="47"/>
      <c r="SWH816" s="47"/>
      <c r="SWI816" s="47"/>
      <c r="SWJ816" s="47"/>
      <c r="SWK816" s="47"/>
      <c r="SWL816" s="47"/>
      <c r="SWM816" s="47"/>
      <c r="SWN816" s="47"/>
      <c r="SWO816" s="47"/>
      <c r="SWP816" s="47"/>
      <c r="SWQ816" s="47"/>
      <c r="SWR816" s="47"/>
      <c r="SWS816" s="47"/>
      <c r="SWT816" s="47"/>
      <c r="SWU816" s="47"/>
      <c r="SWV816" s="47"/>
      <c r="SWW816" s="47"/>
      <c r="SWX816" s="47"/>
      <c r="SWY816" s="47"/>
      <c r="SWZ816" s="47"/>
      <c r="SXA816" s="47"/>
      <c r="SXB816" s="47"/>
      <c r="SXC816" s="47"/>
      <c r="SXD816" s="47"/>
      <c r="SXE816" s="47"/>
      <c r="SXF816" s="47"/>
      <c r="SXG816" s="47"/>
      <c r="SXH816" s="47"/>
      <c r="SXI816" s="47"/>
      <c r="SXJ816" s="47"/>
      <c r="SXK816" s="47"/>
      <c r="SXL816" s="47"/>
      <c r="SXM816" s="47"/>
      <c r="SXN816" s="47"/>
      <c r="SXO816" s="47"/>
      <c r="SXP816" s="47"/>
      <c r="SXQ816" s="47"/>
      <c r="SXR816" s="47"/>
      <c r="SXS816" s="47"/>
      <c r="SXT816" s="47"/>
      <c r="SXU816" s="47"/>
      <c r="SXV816" s="47"/>
      <c r="SXW816" s="47"/>
      <c r="SXX816" s="47"/>
      <c r="SXY816" s="47"/>
      <c r="SXZ816" s="47"/>
      <c r="SYA816" s="47"/>
      <c r="SYB816" s="47"/>
      <c r="SYC816" s="47"/>
      <c r="SYD816" s="47"/>
      <c r="SYE816" s="47"/>
      <c r="SYF816" s="47"/>
      <c r="SYG816" s="47"/>
      <c r="SYH816" s="47"/>
      <c r="SYI816" s="47"/>
      <c r="SYJ816" s="47"/>
      <c r="SYK816" s="47"/>
      <c r="SYL816" s="47"/>
      <c r="SYM816" s="47"/>
      <c r="SYN816" s="47"/>
      <c r="SYO816" s="47"/>
      <c r="SYP816" s="47"/>
      <c r="SYQ816" s="47"/>
      <c r="SYR816" s="47"/>
      <c r="SYS816" s="47"/>
      <c r="SYT816" s="47"/>
      <c r="SYU816" s="47"/>
      <c r="SYV816" s="47"/>
      <c r="SYW816" s="47"/>
      <c r="SYX816" s="47"/>
      <c r="SYY816" s="47"/>
      <c r="SYZ816" s="47"/>
      <c r="SZA816" s="47"/>
      <c r="SZB816" s="47"/>
      <c r="SZC816" s="47"/>
      <c r="SZD816" s="47"/>
      <c r="SZE816" s="47"/>
      <c r="SZF816" s="47"/>
      <c r="SZG816" s="47"/>
      <c r="SZH816" s="47"/>
      <c r="SZI816" s="47"/>
      <c r="SZJ816" s="47"/>
      <c r="SZK816" s="47"/>
      <c r="SZL816" s="47"/>
      <c r="SZM816" s="47"/>
      <c r="SZN816" s="47"/>
      <c r="SZO816" s="47"/>
      <c r="SZP816" s="47"/>
      <c r="SZQ816" s="47"/>
      <c r="SZR816" s="47"/>
      <c r="SZS816" s="47"/>
      <c r="SZT816" s="47"/>
      <c r="SZU816" s="47"/>
      <c r="SZV816" s="47"/>
      <c r="SZW816" s="47"/>
      <c r="SZX816" s="47"/>
      <c r="SZY816" s="47"/>
      <c r="SZZ816" s="47"/>
      <c r="TAA816" s="47"/>
      <c r="TAB816" s="47"/>
      <c r="TAC816" s="47"/>
      <c r="TAD816" s="47"/>
      <c r="TAE816" s="47"/>
      <c r="TAF816" s="47"/>
      <c r="TAG816" s="47"/>
      <c r="TAH816" s="47"/>
      <c r="TAI816" s="47"/>
      <c r="TAJ816" s="47"/>
      <c r="TAK816" s="47"/>
      <c r="TAL816" s="47"/>
      <c r="TAM816" s="47"/>
      <c r="TAN816" s="47"/>
      <c r="TAO816" s="47"/>
      <c r="TAP816" s="47"/>
      <c r="TAQ816" s="47"/>
      <c r="TAR816" s="47"/>
      <c r="TAS816" s="47"/>
      <c r="TAT816" s="47"/>
      <c r="TAU816" s="47"/>
      <c r="TAV816" s="47"/>
      <c r="TAW816" s="47"/>
      <c r="TAX816" s="47"/>
      <c r="TAY816" s="47"/>
      <c r="TAZ816" s="47"/>
      <c r="TBA816" s="47"/>
      <c r="TBB816" s="47"/>
      <c r="TBC816" s="47"/>
      <c r="TBD816" s="47"/>
      <c r="TBE816" s="47"/>
      <c r="TBF816" s="47"/>
      <c r="TBG816" s="47"/>
      <c r="TBH816" s="47"/>
      <c r="TBI816" s="47"/>
      <c r="TBJ816" s="47"/>
      <c r="TBK816" s="47"/>
      <c r="TBL816" s="47"/>
      <c r="TBM816" s="47"/>
      <c r="TBN816" s="47"/>
      <c r="TBO816" s="47"/>
      <c r="TBP816" s="47"/>
      <c r="TBQ816" s="47"/>
      <c r="TBR816" s="47"/>
      <c r="TBS816" s="47"/>
      <c r="TBT816" s="47"/>
      <c r="TBU816" s="47"/>
      <c r="TBV816" s="47"/>
      <c r="TBW816" s="47"/>
      <c r="TBX816" s="47"/>
      <c r="TBY816" s="47"/>
      <c r="TBZ816" s="47"/>
      <c r="TCA816" s="47"/>
      <c r="TCB816" s="47"/>
      <c r="TCC816" s="47"/>
      <c r="TCD816" s="47"/>
      <c r="TCE816" s="47"/>
      <c r="TCF816" s="47"/>
      <c r="TCG816" s="47"/>
      <c r="TCH816" s="47"/>
      <c r="TCI816" s="47"/>
      <c r="TCJ816" s="47"/>
      <c r="TCK816" s="47"/>
      <c r="TCL816" s="47"/>
      <c r="TCM816" s="47"/>
      <c r="TCN816" s="47"/>
      <c r="TCO816" s="47"/>
      <c r="TCP816" s="47"/>
      <c r="TCQ816" s="47"/>
      <c r="TCR816" s="47"/>
      <c r="TCS816" s="47"/>
      <c r="TCT816" s="47"/>
      <c r="TCU816" s="47"/>
      <c r="TCV816" s="47"/>
      <c r="TCW816" s="47"/>
      <c r="TCX816" s="47"/>
      <c r="TCY816" s="47"/>
      <c r="TCZ816" s="47"/>
      <c r="TDA816" s="47"/>
      <c r="TDB816" s="47"/>
      <c r="TDC816" s="47"/>
      <c r="TDD816" s="47"/>
      <c r="TDE816" s="47"/>
      <c r="TDF816" s="47"/>
      <c r="TDG816" s="47"/>
      <c r="TDH816" s="47"/>
      <c r="TDI816" s="47"/>
      <c r="TDJ816" s="47"/>
      <c r="TDK816" s="47"/>
      <c r="TDL816" s="47"/>
      <c r="TDM816" s="47"/>
      <c r="TDN816" s="47"/>
      <c r="TDO816" s="47"/>
      <c r="TDP816" s="47"/>
      <c r="TDQ816" s="47"/>
      <c r="TDR816" s="47"/>
      <c r="TDS816" s="47"/>
      <c r="TDT816" s="47"/>
      <c r="TDU816" s="47"/>
      <c r="TDV816" s="47"/>
      <c r="TDW816" s="47"/>
      <c r="TDX816" s="47"/>
      <c r="TDY816" s="47"/>
      <c r="TDZ816" s="47"/>
      <c r="TEA816" s="47"/>
      <c r="TEB816" s="47"/>
      <c r="TEC816" s="47"/>
      <c r="TED816" s="47"/>
      <c r="TEE816" s="47"/>
      <c r="TEF816" s="47"/>
      <c r="TEG816" s="47"/>
      <c r="TEH816" s="47"/>
      <c r="TEI816" s="47"/>
      <c r="TEJ816" s="47"/>
      <c r="TEK816" s="47"/>
      <c r="TEL816" s="47"/>
      <c r="TEM816" s="47"/>
      <c r="TEN816" s="47"/>
      <c r="TEO816" s="47"/>
      <c r="TEP816" s="47"/>
      <c r="TEQ816" s="47"/>
      <c r="TER816" s="47"/>
      <c r="TES816" s="47"/>
      <c r="TET816" s="47"/>
      <c r="TEU816" s="47"/>
      <c r="TEV816" s="47"/>
      <c r="TEW816" s="47"/>
      <c r="TEX816" s="47"/>
      <c r="TEY816" s="47"/>
      <c r="TEZ816" s="47"/>
      <c r="TFA816" s="47"/>
      <c r="TFB816" s="47"/>
      <c r="TFC816" s="47"/>
      <c r="TFD816" s="47"/>
      <c r="TFE816" s="47"/>
      <c r="TFF816" s="47"/>
      <c r="TFG816" s="47"/>
      <c r="TFH816" s="47"/>
      <c r="TFI816" s="47"/>
      <c r="TFJ816" s="47"/>
      <c r="TFK816" s="47"/>
      <c r="TFL816" s="47"/>
      <c r="TFM816" s="47"/>
      <c r="TFN816" s="47"/>
      <c r="TFO816" s="47"/>
      <c r="TFP816" s="47"/>
      <c r="TFQ816" s="47"/>
      <c r="TFR816" s="47"/>
      <c r="TFS816" s="47"/>
      <c r="TFT816" s="47"/>
      <c r="TFU816" s="47"/>
      <c r="TFV816" s="47"/>
      <c r="TFW816" s="47"/>
      <c r="TFX816" s="47"/>
      <c r="TFY816" s="47"/>
      <c r="TFZ816" s="47"/>
      <c r="TGA816" s="47"/>
      <c r="TGB816" s="47"/>
      <c r="TGC816" s="47"/>
      <c r="TGD816" s="47"/>
      <c r="TGE816" s="47"/>
      <c r="TGF816" s="47"/>
      <c r="TGG816" s="47"/>
      <c r="TGH816" s="47"/>
      <c r="TGI816" s="47"/>
      <c r="TGJ816" s="47"/>
      <c r="TGK816" s="47"/>
      <c r="TGL816" s="47"/>
      <c r="TGM816" s="47"/>
      <c r="TGN816" s="47"/>
      <c r="TGO816" s="47"/>
      <c r="TGP816" s="47"/>
      <c r="TGQ816" s="47"/>
      <c r="TGR816" s="47"/>
      <c r="TGS816" s="47"/>
      <c r="TGT816" s="47"/>
      <c r="TGU816" s="47"/>
      <c r="TGV816" s="47"/>
      <c r="TGW816" s="47"/>
      <c r="TGX816" s="47"/>
      <c r="TGY816" s="47"/>
      <c r="TGZ816" s="47"/>
      <c r="THA816" s="47"/>
      <c r="THB816" s="47"/>
      <c r="THC816" s="47"/>
      <c r="THD816" s="47"/>
      <c r="THE816" s="47"/>
      <c r="THF816" s="47"/>
      <c r="THG816" s="47"/>
      <c r="THH816" s="47"/>
      <c r="THI816" s="47"/>
      <c r="THJ816" s="47"/>
      <c r="THK816" s="47"/>
      <c r="THL816" s="47"/>
      <c r="THM816" s="47"/>
      <c r="THN816" s="47"/>
      <c r="THO816" s="47"/>
      <c r="THP816" s="47"/>
      <c r="THQ816" s="47"/>
      <c r="THR816" s="47"/>
      <c r="THS816" s="47"/>
      <c r="THT816" s="47"/>
      <c r="THU816" s="47"/>
      <c r="THV816" s="47"/>
      <c r="THW816" s="47"/>
      <c r="THX816" s="47"/>
      <c r="THY816" s="47"/>
      <c r="THZ816" s="47"/>
      <c r="TIA816" s="47"/>
      <c r="TIB816" s="47"/>
      <c r="TIC816" s="47"/>
      <c r="TID816" s="47"/>
      <c r="TIE816" s="47"/>
      <c r="TIF816" s="47"/>
      <c r="TIG816" s="47"/>
      <c r="TIH816" s="47"/>
      <c r="TII816" s="47"/>
      <c r="TIJ816" s="47"/>
      <c r="TIK816" s="47"/>
      <c r="TIL816" s="47"/>
      <c r="TIM816" s="47"/>
      <c r="TIN816" s="47"/>
      <c r="TIO816" s="47"/>
      <c r="TIP816" s="47"/>
      <c r="TIQ816" s="47"/>
      <c r="TIR816" s="47"/>
      <c r="TIS816" s="47"/>
      <c r="TIT816" s="47"/>
      <c r="TIU816" s="47"/>
      <c r="TIV816" s="47"/>
      <c r="TIW816" s="47"/>
      <c r="TIX816" s="47"/>
      <c r="TIY816" s="47"/>
      <c r="TIZ816" s="47"/>
      <c r="TJA816" s="47"/>
      <c r="TJB816" s="47"/>
      <c r="TJC816" s="47"/>
      <c r="TJD816" s="47"/>
      <c r="TJE816" s="47"/>
      <c r="TJF816" s="47"/>
      <c r="TJG816" s="47"/>
      <c r="TJH816" s="47"/>
      <c r="TJI816" s="47"/>
      <c r="TJJ816" s="47"/>
      <c r="TJK816" s="47"/>
      <c r="TJL816" s="47"/>
      <c r="TJM816" s="47"/>
      <c r="TJN816" s="47"/>
      <c r="TJO816" s="47"/>
      <c r="TJP816" s="47"/>
      <c r="TJQ816" s="47"/>
      <c r="TJR816" s="47"/>
      <c r="TJS816" s="47"/>
      <c r="TJT816" s="47"/>
      <c r="TJU816" s="47"/>
      <c r="TJV816" s="47"/>
      <c r="TJW816" s="47"/>
      <c r="TJX816" s="47"/>
      <c r="TJY816" s="47"/>
      <c r="TJZ816" s="47"/>
      <c r="TKA816" s="47"/>
      <c r="TKB816" s="47"/>
      <c r="TKC816" s="47"/>
      <c r="TKD816" s="47"/>
      <c r="TKE816" s="47"/>
      <c r="TKF816" s="47"/>
      <c r="TKG816" s="47"/>
      <c r="TKH816" s="47"/>
      <c r="TKI816" s="47"/>
      <c r="TKJ816" s="47"/>
      <c r="TKK816" s="47"/>
      <c r="TKL816" s="47"/>
      <c r="TKM816" s="47"/>
      <c r="TKN816" s="47"/>
      <c r="TKO816" s="47"/>
      <c r="TKP816" s="47"/>
      <c r="TKQ816" s="47"/>
      <c r="TKR816" s="47"/>
      <c r="TKS816" s="47"/>
      <c r="TKT816" s="47"/>
      <c r="TKU816" s="47"/>
      <c r="TKV816" s="47"/>
      <c r="TKW816" s="47"/>
      <c r="TKX816" s="47"/>
      <c r="TKY816" s="47"/>
      <c r="TKZ816" s="47"/>
      <c r="TLA816" s="47"/>
      <c r="TLB816" s="47"/>
      <c r="TLC816" s="47"/>
      <c r="TLD816" s="47"/>
      <c r="TLE816" s="47"/>
      <c r="TLF816" s="47"/>
      <c r="TLG816" s="47"/>
      <c r="TLH816" s="47"/>
      <c r="TLI816" s="47"/>
      <c r="TLJ816" s="47"/>
      <c r="TLK816" s="47"/>
      <c r="TLL816" s="47"/>
      <c r="TLM816" s="47"/>
      <c r="TLN816" s="47"/>
      <c r="TLO816" s="47"/>
      <c r="TLP816" s="47"/>
      <c r="TLQ816" s="47"/>
      <c r="TLR816" s="47"/>
      <c r="TLS816" s="47"/>
      <c r="TLT816" s="47"/>
      <c r="TLU816" s="47"/>
      <c r="TLV816" s="47"/>
      <c r="TLW816" s="47"/>
      <c r="TLX816" s="47"/>
      <c r="TLY816" s="47"/>
      <c r="TLZ816" s="47"/>
      <c r="TMA816" s="47"/>
      <c r="TMB816" s="47"/>
      <c r="TMC816" s="47"/>
      <c r="TMD816" s="47"/>
      <c r="TME816" s="47"/>
      <c r="TMF816" s="47"/>
      <c r="TMG816" s="47"/>
      <c r="TMH816" s="47"/>
      <c r="TMI816" s="47"/>
      <c r="TMJ816" s="47"/>
      <c r="TMK816" s="47"/>
      <c r="TML816" s="47"/>
      <c r="TMM816" s="47"/>
      <c r="TMN816" s="47"/>
      <c r="TMO816" s="47"/>
      <c r="TMP816" s="47"/>
      <c r="TMQ816" s="47"/>
      <c r="TMR816" s="47"/>
      <c r="TMS816" s="47"/>
      <c r="TMT816" s="47"/>
      <c r="TMU816" s="47"/>
      <c r="TMV816" s="47"/>
      <c r="TMW816" s="47"/>
      <c r="TMX816" s="47"/>
      <c r="TMY816" s="47"/>
      <c r="TMZ816" s="47"/>
      <c r="TNA816" s="47"/>
      <c r="TNB816" s="47"/>
      <c r="TNC816" s="47"/>
      <c r="TND816" s="47"/>
      <c r="TNE816" s="47"/>
      <c r="TNF816" s="47"/>
      <c r="TNG816" s="47"/>
      <c r="TNH816" s="47"/>
      <c r="TNI816" s="47"/>
      <c r="TNJ816" s="47"/>
      <c r="TNK816" s="47"/>
      <c r="TNL816" s="47"/>
      <c r="TNM816" s="47"/>
      <c r="TNN816" s="47"/>
      <c r="TNO816" s="47"/>
      <c r="TNP816" s="47"/>
      <c r="TNQ816" s="47"/>
      <c r="TNR816" s="47"/>
      <c r="TNS816" s="47"/>
      <c r="TNT816" s="47"/>
      <c r="TNU816" s="47"/>
      <c r="TNV816" s="47"/>
      <c r="TNW816" s="47"/>
      <c r="TNX816" s="47"/>
      <c r="TNY816" s="47"/>
      <c r="TNZ816" s="47"/>
      <c r="TOA816" s="47"/>
      <c r="TOB816" s="47"/>
      <c r="TOC816" s="47"/>
      <c r="TOD816" s="47"/>
      <c r="TOE816" s="47"/>
      <c r="TOF816" s="47"/>
      <c r="TOG816" s="47"/>
      <c r="TOH816" s="47"/>
      <c r="TOI816" s="47"/>
      <c r="TOJ816" s="47"/>
      <c r="TOK816" s="47"/>
      <c r="TOL816" s="47"/>
      <c r="TOM816" s="47"/>
      <c r="TON816" s="47"/>
      <c r="TOO816" s="47"/>
      <c r="TOP816" s="47"/>
      <c r="TOQ816" s="47"/>
      <c r="TOR816" s="47"/>
      <c r="TOS816" s="47"/>
      <c r="TOT816" s="47"/>
      <c r="TOU816" s="47"/>
      <c r="TOV816" s="47"/>
      <c r="TOW816" s="47"/>
      <c r="TOX816" s="47"/>
      <c r="TOY816" s="47"/>
      <c r="TOZ816" s="47"/>
      <c r="TPA816" s="47"/>
      <c r="TPB816" s="47"/>
      <c r="TPC816" s="47"/>
      <c r="TPD816" s="47"/>
      <c r="TPE816" s="47"/>
      <c r="TPF816" s="47"/>
      <c r="TPG816" s="47"/>
      <c r="TPH816" s="47"/>
      <c r="TPI816" s="47"/>
      <c r="TPJ816" s="47"/>
      <c r="TPK816" s="47"/>
      <c r="TPL816" s="47"/>
      <c r="TPM816" s="47"/>
      <c r="TPN816" s="47"/>
      <c r="TPO816" s="47"/>
      <c r="TPP816" s="47"/>
      <c r="TPQ816" s="47"/>
      <c r="TPR816" s="47"/>
      <c r="TPS816" s="47"/>
      <c r="TPT816" s="47"/>
      <c r="TPU816" s="47"/>
      <c r="TPV816" s="47"/>
      <c r="TPW816" s="47"/>
      <c r="TPX816" s="47"/>
      <c r="TPY816" s="47"/>
      <c r="TPZ816" s="47"/>
      <c r="TQA816" s="47"/>
      <c r="TQB816" s="47"/>
      <c r="TQC816" s="47"/>
      <c r="TQD816" s="47"/>
      <c r="TQE816" s="47"/>
      <c r="TQF816" s="47"/>
      <c r="TQG816" s="47"/>
      <c r="TQH816" s="47"/>
      <c r="TQI816" s="47"/>
      <c r="TQJ816" s="47"/>
      <c r="TQK816" s="47"/>
      <c r="TQL816" s="47"/>
      <c r="TQM816" s="47"/>
      <c r="TQN816" s="47"/>
      <c r="TQO816" s="47"/>
      <c r="TQP816" s="47"/>
      <c r="TQQ816" s="47"/>
      <c r="TQR816" s="47"/>
      <c r="TQS816" s="47"/>
      <c r="TQT816" s="47"/>
      <c r="TQU816" s="47"/>
      <c r="TQV816" s="47"/>
      <c r="TQW816" s="47"/>
      <c r="TQX816" s="47"/>
      <c r="TQY816" s="47"/>
      <c r="TQZ816" s="47"/>
      <c r="TRA816" s="47"/>
      <c r="TRB816" s="47"/>
      <c r="TRC816" s="47"/>
      <c r="TRD816" s="47"/>
      <c r="TRE816" s="47"/>
      <c r="TRF816" s="47"/>
      <c r="TRG816" s="47"/>
      <c r="TRH816" s="47"/>
      <c r="TRI816" s="47"/>
      <c r="TRJ816" s="47"/>
      <c r="TRK816" s="47"/>
      <c r="TRL816" s="47"/>
      <c r="TRM816" s="47"/>
      <c r="TRN816" s="47"/>
      <c r="TRO816" s="47"/>
      <c r="TRP816" s="47"/>
      <c r="TRQ816" s="47"/>
      <c r="TRR816" s="47"/>
      <c r="TRS816" s="47"/>
      <c r="TRT816" s="47"/>
      <c r="TRU816" s="47"/>
      <c r="TRV816" s="47"/>
      <c r="TRW816" s="47"/>
      <c r="TRX816" s="47"/>
      <c r="TRY816" s="47"/>
      <c r="TRZ816" s="47"/>
      <c r="TSA816" s="47"/>
      <c r="TSB816" s="47"/>
      <c r="TSC816" s="47"/>
      <c r="TSD816" s="47"/>
      <c r="TSE816" s="47"/>
      <c r="TSF816" s="47"/>
      <c r="TSG816" s="47"/>
      <c r="TSH816" s="47"/>
      <c r="TSI816" s="47"/>
      <c r="TSJ816" s="47"/>
      <c r="TSK816" s="47"/>
      <c r="TSL816" s="47"/>
      <c r="TSM816" s="47"/>
      <c r="TSN816" s="47"/>
      <c r="TSO816" s="47"/>
      <c r="TSP816" s="47"/>
      <c r="TSQ816" s="47"/>
      <c r="TSR816" s="47"/>
      <c r="TSS816" s="47"/>
      <c r="TST816" s="47"/>
      <c r="TSU816" s="47"/>
      <c r="TSV816" s="47"/>
      <c r="TSW816" s="47"/>
      <c r="TSX816" s="47"/>
      <c r="TSY816" s="47"/>
      <c r="TSZ816" s="47"/>
      <c r="TTA816" s="47"/>
      <c r="TTB816" s="47"/>
      <c r="TTC816" s="47"/>
      <c r="TTD816" s="47"/>
      <c r="TTE816" s="47"/>
      <c r="TTF816" s="47"/>
      <c r="TTG816" s="47"/>
      <c r="TTH816" s="47"/>
      <c r="TTI816" s="47"/>
      <c r="TTJ816" s="47"/>
      <c r="TTK816" s="47"/>
      <c r="TTL816" s="47"/>
      <c r="TTM816" s="47"/>
      <c r="TTN816" s="47"/>
      <c r="TTO816" s="47"/>
      <c r="TTP816" s="47"/>
      <c r="TTQ816" s="47"/>
      <c r="TTR816" s="47"/>
      <c r="TTS816" s="47"/>
      <c r="TTT816" s="47"/>
      <c r="TTU816" s="47"/>
      <c r="TTV816" s="47"/>
      <c r="TTW816" s="47"/>
      <c r="TTX816" s="47"/>
      <c r="TTY816" s="47"/>
      <c r="TTZ816" s="47"/>
      <c r="TUA816" s="47"/>
      <c r="TUB816" s="47"/>
      <c r="TUC816" s="47"/>
      <c r="TUD816" s="47"/>
      <c r="TUE816" s="47"/>
      <c r="TUF816" s="47"/>
      <c r="TUG816" s="47"/>
      <c r="TUH816" s="47"/>
      <c r="TUI816" s="47"/>
      <c r="TUJ816" s="47"/>
      <c r="TUK816" s="47"/>
      <c r="TUL816" s="47"/>
      <c r="TUM816" s="47"/>
      <c r="TUN816" s="47"/>
      <c r="TUO816" s="47"/>
      <c r="TUP816" s="47"/>
      <c r="TUQ816" s="47"/>
      <c r="TUR816" s="47"/>
      <c r="TUS816" s="47"/>
      <c r="TUT816" s="47"/>
      <c r="TUU816" s="47"/>
      <c r="TUV816" s="47"/>
      <c r="TUW816" s="47"/>
      <c r="TUX816" s="47"/>
      <c r="TUY816" s="47"/>
      <c r="TUZ816" s="47"/>
      <c r="TVA816" s="47"/>
      <c r="TVB816" s="47"/>
      <c r="TVC816" s="47"/>
      <c r="TVD816" s="47"/>
      <c r="TVE816" s="47"/>
      <c r="TVF816" s="47"/>
      <c r="TVG816" s="47"/>
      <c r="TVH816" s="47"/>
      <c r="TVI816" s="47"/>
      <c r="TVJ816" s="47"/>
      <c r="TVK816" s="47"/>
      <c r="TVL816" s="47"/>
      <c r="TVM816" s="47"/>
      <c r="TVN816" s="47"/>
      <c r="TVO816" s="47"/>
      <c r="TVP816" s="47"/>
      <c r="TVQ816" s="47"/>
      <c r="TVR816" s="47"/>
      <c r="TVS816" s="47"/>
      <c r="TVT816" s="47"/>
      <c r="TVU816" s="47"/>
      <c r="TVV816" s="47"/>
      <c r="TVW816" s="47"/>
      <c r="TVX816" s="47"/>
      <c r="TVY816" s="47"/>
      <c r="TVZ816" s="47"/>
      <c r="TWA816" s="47"/>
      <c r="TWB816" s="47"/>
      <c r="TWC816" s="47"/>
      <c r="TWD816" s="47"/>
      <c r="TWE816" s="47"/>
      <c r="TWF816" s="47"/>
      <c r="TWG816" s="47"/>
      <c r="TWH816" s="47"/>
      <c r="TWI816" s="47"/>
      <c r="TWJ816" s="47"/>
      <c r="TWK816" s="47"/>
      <c r="TWL816" s="47"/>
      <c r="TWM816" s="47"/>
      <c r="TWN816" s="47"/>
      <c r="TWO816" s="47"/>
      <c r="TWP816" s="47"/>
      <c r="TWQ816" s="47"/>
      <c r="TWR816" s="47"/>
      <c r="TWS816" s="47"/>
      <c r="TWT816" s="47"/>
      <c r="TWU816" s="47"/>
      <c r="TWV816" s="47"/>
      <c r="TWW816" s="47"/>
      <c r="TWX816" s="47"/>
      <c r="TWY816" s="47"/>
      <c r="TWZ816" s="47"/>
      <c r="TXA816" s="47"/>
      <c r="TXB816" s="47"/>
      <c r="TXC816" s="47"/>
      <c r="TXD816" s="47"/>
      <c r="TXE816" s="47"/>
      <c r="TXF816" s="47"/>
      <c r="TXG816" s="47"/>
      <c r="TXH816" s="47"/>
      <c r="TXI816" s="47"/>
      <c r="TXJ816" s="47"/>
      <c r="TXK816" s="47"/>
      <c r="TXL816" s="47"/>
      <c r="TXM816" s="47"/>
      <c r="TXN816" s="47"/>
      <c r="TXO816" s="47"/>
      <c r="TXP816" s="47"/>
      <c r="TXQ816" s="47"/>
      <c r="TXR816" s="47"/>
      <c r="TXS816" s="47"/>
      <c r="TXT816" s="47"/>
      <c r="TXU816" s="47"/>
      <c r="TXV816" s="47"/>
      <c r="TXW816" s="47"/>
      <c r="TXX816" s="47"/>
      <c r="TXY816" s="47"/>
      <c r="TXZ816" s="47"/>
      <c r="TYA816" s="47"/>
      <c r="TYB816" s="47"/>
      <c r="TYC816" s="47"/>
      <c r="TYD816" s="47"/>
      <c r="TYE816" s="47"/>
      <c r="TYF816" s="47"/>
      <c r="TYG816" s="47"/>
      <c r="TYH816" s="47"/>
      <c r="TYI816" s="47"/>
      <c r="TYJ816" s="47"/>
      <c r="TYK816" s="47"/>
      <c r="TYL816" s="47"/>
      <c r="TYM816" s="47"/>
      <c r="TYN816" s="47"/>
      <c r="TYO816" s="47"/>
      <c r="TYP816" s="47"/>
      <c r="TYQ816" s="47"/>
      <c r="TYR816" s="47"/>
      <c r="TYS816" s="47"/>
      <c r="TYT816" s="47"/>
      <c r="TYU816" s="47"/>
      <c r="TYV816" s="47"/>
      <c r="TYW816" s="47"/>
      <c r="TYX816" s="47"/>
      <c r="TYY816" s="47"/>
      <c r="TYZ816" s="47"/>
      <c r="TZA816" s="47"/>
      <c r="TZB816" s="47"/>
      <c r="TZC816" s="47"/>
      <c r="TZD816" s="47"/>
      <c r="TZE816" s="47"/>
      <c r="TZF816" s="47"/>
      <c r="TZG816" s="47"/>
      <c r="TZH816" s="47"/>
      <c r="TZI816" s="47"/>
      <c r="TZJ816" s="47"/>
      <c r="TZK816" s="47"/>
      <c r="TZL816" s="47"/>
      <c r="TZM816" s="47"/>
      <c r="TZN816" s="47"/>
      <c r="TZO816" s="47"/>
      <c r="TZP816" s="47"/>
      <c r="TZQ816" s="47"/>
      <c r="TZR816" s="47"/>
      <c r="TZS816" s="47"/>
      <c r="TZT816" s="47"/>
      <c r="TZU816" s="47"/>
      <c r="TZV816" s="47"/>
      <c r="TZW816" s="47"/>
      <c r="TZX816" s="47"/>
      <c r="TZY816" s="47"/>
      <c r="TZZ816" s="47"/>
      <c r="UAA816" s="47"/>
      <c r="UAB816" s="47"/>
      <c r="UAC816" s="47"/>
      <c r="UAD816" s="47"/>
      <c r="UAE816" s="47"/>
      <c r="UAF816" s="47"/>
      <c r="UAG816" s="47"/>
      <c r="UAH816" s="47"/>
      <c r="UAI816" s="47"/>
      <c r="UAJ816" s="47"/>
      <c r="UAK816" s="47"/>
      <c r="UAL816" s="47"/>
      <c r="UAM816" s="47"/>
      <c r="UAN816" s="47"/>
      <c r="UAO816" s="47"/>
      <c r="UAP816" s="47"/>
      <c r="UAQ816" s="47"/>
      <c r="UAR816" s="47"/>
      <c r="UAS816" s="47"/>
      <c r="UAT816" s="47"/>
      <c r="UAU816" s="47"/>
      <c r="UAV816" s="47"/>
      <c r="UAW816" s="47"/>
      <c r="UAX816" s="47"/>
      <c r="UAY816" s="47"/>
      <c r="UAZ816" s="47"/>
      <c r="UBA816" s="47"/>
      <c r="UBB816" s="47"/>
      <c r="UBC816" s="47"/>
      <c r="UBD816" s="47"/>
      <c r="UBE816" s="47"/>
      <c r="UBF816" s="47"/>
      <c r="UBG816" s="47"/>
      <c r="UBH816" s="47"/>
      <c r="UBI816" s="47"/>
      <c r="UBJ816" s="47"/>
      <c r="UBK816" s="47"/>
      <c r="UBL816" s="47"/>
      <c r="UBM816" s="47"/>
      <c r="UBN816" s="47"/>
      <c r="UBO816" s="47"/>
      <c r="UBP816" s="47"/>
      <c r="UBQ816" s="47"/>
      <c r="UBR816" s="47"/>
      <c r="UBS816" s="47"/>
      <c r="UBT816" s="47"/>
      <c r="UBU816" s="47"/>
      <c r="UBV816" s="47"/>
      <c r="UBW816" s="47"/>
      <c r="UBX816" s="47"/>
      <c r="UBY816" s="47"/>
      <c r="UBZ816" s="47"/>
      <c r="UCA816" s="47"/>
      <c r="UCB816" s="47"/>
      <c r="UCC816" s="47"/>
      <c r="UCD816" s="47"/>
      <c r="UCE816" s="47"/>
      <c r="UCF816" s="47"/>
      <c r="UCG816" s="47"/>
      <c r="UCH816" s="47"/>
      <c r="UCI816" s="47"/>
      <c r="UCJ816" s="47"/>
      <c r="UCK816" s="47"/>
      <c r="UCL816" s="47"/>
      <c r="UCM816" s="47"/>
      <c r="UCN816" s="47"/>
      <c r="UCO816" s="47"/>
      <c r="UCP816" s="47"/>
      <c r="UCQ816" s="47"/>
      <c r="UCR816" s="47"/>
      <c r="UCS816" s="47"/>
      <c r="UCT816" s="47"/>
      <c r="UCU816" s="47"/>
      <c r="UCV816" s="47"/>
      <c r="UCW816" s="47"/>
      <c r="UCX816" s="47"/>
      <c r="UCY816" s="47"/>
      <c r="UCZ816" s="47"/>
      <c r="UDA816" s="47"/>
      <c r="UDB816" s="47"/>
      <c r="UDC816" s="47"/>
      <c r="UDD816" s="47"/>
      <c r="UDE816" s="47"/>
      <c r="UDF816" s="47"/>
      <c r="UDG816" s="47"/>
      <c r="UDH816" s="47"/>
      <c r="UDI816" s="47"/>
      <c r="UDJ816" s="47"/>
      <c r="UDK816" s="47"/>
      <c r="UDL816" s="47"/>
      <c r="UDM816" s="47"/>
      <c r="UDN816" s="47"/>
      <c r="UDO816" s="47"/>
      <c r="UDP816" s="47"/>
      <c r="UDQ816" s="47"/>
      <c r="UDR816" s="47"/>
      <c r="UDS816" s="47"/>
      <c r="UDT816" s="47"/>
      <c r="UDU816" s="47"/>
      <c r="UDV816" s="47"/>
      <c r="UDW816" s="47"/>
      <c r="UDX816" s="47"/>
      <c r="UDY816" s="47"/>
      <c r="UDZ816" s="47"/>
      <c r="UEA816" s="47"/>
      <c r="UEB816" s="47"/>
      <c r="UEC816" s="47"/>
      <c r="UED816" s="47"/>
      <c r="UEE816" s="47"/>
      <c r="UEF816" s="47"/>
      <c r="UEG816" s="47"/>
      <c r="UEH816" s="47"/>
      <c r="UEI816" s="47"/>
      <c r="UEJ816" s="47"/>
      <c r="UEK816" s="47"/>
      <c r="UEL816" s="47"/>
      <c r="UEM816" s="47"/>
      <c r="UEN816" s="47"/>
      <c r="UEO816" s="47"/>
      <c r="UEP816" s="47"/>
      <c r="UEQ816" s="47"/>
      <c r="UER816" s="47"/>
      <c r="UES816" s="47"/>
      <c r="UET816" s="47"/>
      <c r="UEU816" s="47"/>
      <c r="UEV816" s="47"/>
      <c r="UEW816" s="47"/>
      <c r="UEX816" s="47"/>
      <c r="UEY816" s="47"/>
      <c r="UEZ816" s="47"/>
      <c r="UFA816" s="47"/>
      <c r="UFB816" s="47"/>
      <c r="UFC816" s="47"/>
      <c r="UFD816" s="47"/>
      <c r="UFE816" s="47"/>
      <c r="UFF816" s="47"/>
      <c r="UFG816" s="47"/>
      <c r="UFH816" s="47"/>
      <c r="UFI816" s="47"/>
      <c r="UFJ816" s="47"/>
      <c r="UFK816" s="47"/>
      <c r="UFL816" s="47"/>
      <c r="UFM816" s="47"/>
      <c r="UFN816" s="47"/>
      <c r="UFO816" s="47"/>
      <c r="UFP816" s="47"/>
      <c r="UFQ816" s="47"/>
      <c r="UFR816" s="47"/>
      <c r="UFS816" s="47"/>
      <c r="UFT816" s="47"/>
      <c r="UFU816" s="47"/>
      <c r="UFV816" s="47"/>
      <c r="UFW816" s="47"/>
      <c r="UFX816" s="47"/>
      <c r="UFY816" s="47"/>
      <c r="UFZ816" s="47"/>
      <c r="UGA816" s="47"/>
      <c r="UGB816" s="47"/>
      <c r="UGC816" s="47"/>
      <c r="UGD816" s="47"/>
      <c r="UGE816" s="47"/>
      <c r="UGF816" s="47"/>
      <c r="UGG816" s="47"/>
      <c r="UGH816" s="47"/>
      <c r="UGI816" s="47"/>
      <c r="UGJ816" s="47"/>
      <c r="UGK816" s="47"/>
      <c r="UGL816" s="47"/>
      <c r="UGM816" s="47"/>
      <c r="UGN816" s="47"/>
      <c r="UGO816" s="47"/>
      <c r="UGP816" s="47"/>
      <c r="UGQ816" s="47"/>
      <c r="UGR816" s="47"/>
      <c r="UGS816" s="47"/>
      <c r="UGT816" s="47"/>
      <c r="UGU816" s="47"/>
      <c r="UGV816" s="47"/>
      <c r="UGW816" s="47"/>
      <c r="UGX816" s="47"/>
      <c r="UGY816" s="47"/>
      <c r="UGZ816" s="47"/>
      <c r="UHA816" s="47"/>
      <c r="UHB816" s="47"/>
      <c r="UHC816" s="47"/>
      <c r="UHD816" s="47"/>
      <c r="UHE816" s="47"/>
      <c r="UHF816" s="47"/>
      <c r="UHG816" s="47"/>
      <c r="UHH816" s="47"/>
      <c r="UHI816" s="47"/>
      <c r="UHJ816" s="47"/>
      <c r="UHK816" s="47"/>
      <c r="UHL816" s="47"/>
      <c r="UHM816" s="47"/>
      <c r="UHN816" s="47"/>
      <c r="UHO816" s="47"/>
      <c r="UHP816" s="47"/>
      <c r="UHQ816" s="47"/>
      <c r="UHR816" s="47"/>
      <c r="UHS816" s="47"/>
      <c r="UHT816" s="47"/>
      <c r="UHU816" s="47"/>
      <c r="UHV816" s="47"/>
      <c r="UHW816" s="47"/>
      <c r="UHX816" s="47"/>
      <c r="UHY816" s="47"/>
      <c r="UHZ816" s="47"/>
      <c r="UIA816" s="47"/>
      <c r="UIB816" s="47"/>
      <c r="UIC816" s="47"/>
      <c r="UID816" s="47"/>
      <c r="UIE816" s="47"/>
      <c r="UIF816" s="47"/>
      <c r="UIG816" s="47"/>
      <c r="UIH816" s="47"/>
      <c r="UII816" s="47"/>
      <c r="UIJ816" s="47"/>
      <c r="UIK816" s="47"/>
      <c r="UIL816" s="47"/>
      <c r="UIM816" s="47"/>
      <c r="UIN816" s="47"/>
      <c r="UIO816" s="47"/>
      <c r="UIP816" s="47"/>
      <c r="UIQ816" s="47"/>
      <c r="UIR816" s="47"/>
      <c r="UIS816" s="47"/>
      <c r="UIT816" s="47"/>
      <c r="UIU816" s="47"/>
      <c r="UIV816" s="47"/>
      <c r="UIW816" s="47"/>
      <c r="UIX816" s="47"/>
      <c r="UIY816" s="47"/>
      <c r="UIZ816" s="47"/>
      <c r="UJA816" s="47"/>
      <c r="UJB816" s="47"/>
      <c r="UJC816" s="47"/>
      <c r="UJD816" s="47"/>
      <c r="UJE816" s="47"/>
      <c r="UJF816" s="47"/>
      <c r="UJG816" s="47"/>
      <c r="UJH816" s="47"/>
      <c r="UJI816" s="47"/>
      <c r="UJJ816" s="47"/>
      <c r="UJK816" s="47"/>
      <c r="UJL816" s="47"/>
      <c r="UJM816" s="47"/>
      <c r="UJN816" s="47"/>
      <c r="UJO816" s="47"/>
      <c r="UJP816" s="47"/>
      <c r="UJQ816" s="47"/>
      <c r="UJR816" s="47"/>
      <c r="UJS816" s="47"/>
      <c r="UJT816" s="47"/>
      <c r="UJU816" s="47"/>
      <c r="UJV816" s="47"/>
      <c r="UJW816" s="47"/>
      <c r="UJX816" s="47"/>
      <c r="UJY816" s="47"/>
      <c r="UJZ816" s="47"/>
      <c r="UKA816" s="47"/>
      <c r="UKB816" s="47"/>
      <c r="UKC816" s="47"/>
      <c r="UKD816" s="47"/>
      <c r="UKE816" s="47"/>
      <c r="UKF816" s="47"/>
      <c r="UKG816" s="47"/>
      <c r="UKH816" s="47"/>
      <c r="UKI816" s="47"/>
      <c r="UKJ816" s="47"/>
      <c r="UKK816" s="47"/>
      <c r="UKL816" s="47"/>
      <c r="UKM816" s="47"/>
      <c r="UKN816" s="47"/>
      <c r="UKO816" s="47"/>
      <c r="UKP816" s="47"/>
      <c r="UKQ816" s="47"/>
      <c r="UKR816" s="47"/>
      <c r="UKS816" s="47"/>
      <c r="UKT816" s="47"/>
      <c r="UKU816" s="47"/>
      <c r="UKV816" s="47"/>
      <c r="UKW816" s="47"/>
      <c r="UKX816" s="47"/>
      <c r="UKY816" s="47"/>
      <c r="UKZ816" s="47"/>
      <c r="ULA816" s="47"/>
      <c r="ULB816" s="47"/>
      <c r="ULC816" s="47"/>
      <c r="ULD816" s="47"/>
      <c r="ULE816" s="47"/>
      <c r="ULF816" s="47"/>
      <c r="ULG816" s="47"/>
      <c r="ULH816" s="47"/>
      <c r="ULI816" s="47"/>
      <c r="ULJ816" s="47"/>
      <c r="ULK816" s="47"/>
      <c r="ULL816" s="47"/>
      <c r="ULM816" s="47"/>
      <c r="ULN816" s="47"/>
      <c r="ULO816" s="47"/>
      <c r="ULP816" s="47"/>
      <c r="ULQ816" s="47"/>
      <c r="ULR816" s="47"/>
      <c r="ULS816" s="47"/>
      <c r="ULT816" s="47"/>
      <c r="ULU816" s="47"/>
      <c r="ULV816" s="47"/>
      <c r="ULW816" s="47"/>
      <c r="ULX816" s="47"/>
      <c r="ULY816" s="47"/>
      <c r="ULZ816" s="47"/>
      <c r="UMA816" s="47"/>
      <c r="UMB816" s="47"/>
      <c r="UMC816" s="47"/>
      <c r="UMD816" s="47"/>
      <c r="UME816" s="47"/>
      <c r="UMF816" s="47"/>
      <c r="UMG816" s="47"/>
      <c r="UMH816" s="47"/>
      <c r="UMI816" s="47"/>
      <c r="UMJ816" s="47"/>
      <c r="UMK816" s="47"/>
      <c r="UML816" s="47"/>
      <c r="UMM816" s="47"/>
      <c r="UMN816" s="47"/>
      <c r="UMO816" s="47"/>
      <c r="UMP816" s="47"/>
      <c r="UMQ816" s="47"/>
      <c r="UMR816" s="47"/>
      <c r="UMS816" s="47"/>
      <c r="UMT816" s="47"/>
      <c r="UMU816" s="47"/>
      <c r="UMV816" s="47"/>
      <c r="UMW816" s="47"/>
      <c r="UMX816" s="47"/>
      <c r="UMY816" s="47"/>
      <c r="UMZ816" s="47"/>
      <c r="UNA816" s="47"/>
      <c r="UNB816" s="47"/>
      <c r="UNC816" s="47"/>
      <c r="UND816" s="47"/>
      <c r="UNE816" s="47"/>
      <c r="UNF816" s="47"/>
      <c r="UNG816" s="47"/>
      <c r="UNH816" s="47"/>
      <c r="UNI816" s="47"/>
      <c r="UNJ816" s="47"/>
      <c r="UNK816" s="47"/>
      <c r="UNL816" s="47"/>
      <c r="UNM816" s="47"/>
      <c r="UNN816" s="47"/>
      <c r="UNO816" s="47"/>
      <c r="UNP816" s="47"/>
      <c r="UNQ816" s="47"/>
      <c r="UNR816" s="47"/>
      <c r="UNS816" s="47"/>
      <c r="UNT816" s="47"/>
      <c r="UNU816" s="47"/>
      <c r="UNV816" s="47"/>
      <c r="UNW816" s="47"/>
      <c r="UNX816" s="47"/>
      <c r="UNY816" s="47"/>
      <c r="UNZ816" s="47"/>
      <c r="UOA816" s="47"/>
      <c r="UOB816" s="47"/>
      <c r="UOC816" s="47"/>
      <c r="UOD816" s="47"/>
      <c r="UOE816" s="47"/>
      <c r="UOF816" s="47"/>
      <c r="UOG816" s="47"/>
      <c r="UOH816" s="47"/>
      <c r="UOI816" s="47"/>
      <c r="UOJ816" s="47"/>
      <c r="UOK816" s="47"/>
      <c r="UOL816" s="47"/>
      <c r="UOM816" s="47"/>
      <c r="UON816" s="47"/>
      <c r="UOO816" s="47"/>
      <c r="UOP816" s="47"/>
      <c r="UOQ816" s="47"/>
      <c r="UOR816" s="47"/>
      <c r="UOS816" s="47"/>
      <c r="UOT816" s="47"/>
      <c r="UOU816" s="47"/>
      <c r="UOV816" s="47"/>
      <c r="UOW816" s="47"/>
      <c r="UOX816" s="47"/>
      <c r="UOY816" s="47"/>
      <c r="UOZ816" s="47"/>
      <c r="UPA816" s="47"/>
      <c r="UPB816" s="47"/>
      <c r="UPC816" s="47"/>
      <c r="UPD816" s="47"/>
      <c r="UPE816" s="47"/>
      <c r="UPF816" s="47"/>
      <c r="UPG816" s="47"/>
      <c r="UPH816" s="47"/>
      <c r="UPI816" s="47"/>
      <c r="UPJ816" s="47"/>
      <c r="UPK816" s="47"/>
      <c r="UPL816" s="47"/>
      <c r="UPM816" s="47"/>
      <c r="UPN816" s="47"/>
      <c r="UPO816" s="47"/>
      <c r="UPP816" s="47"/>
      <c r="UPQ816" s="47"/>
      <c r="UPR816" s="47"/>
      <c r="UPS816" s="47"/>
      <c r="UPT816" s="47"/>
      <c r="UPU816" s="47"/>
      <c r="UPV816" s="47"/>
      <c r="UPW816" s="47"/>
      <c r="UPX816" s="47"/>
      <c r="UPY816" s="47"/>
      <c r="UPZ816" s="47"/>
      <c r="UQA816" s="47"/>
      <c r="UQB816" s="47"/>
      <c r="UQC816" s="47"/>
      <c r="UQD816" s="47"/>
      <c r="UQE816" s="47"/>
      <c r="UQF816" s="47"/>
      <c r="UQG816" s="47"/>
      <c r="UQH816" s="47"/>
      <c r="UQI816" s="47"/>
      <c r="UQJ816" s="47"/>
      <c r="UQK816" s="47"/>
      <c r="UQL816" s="47"/>
      <c r="UQM816" s="47"/>
      <c r="UQN816" s="47"/>
      <c r="UQO816" s="47"/>
      <c r="UQP816" s="47"/>
      <c r="UQQ816" s="47"/>
      <c r="UQR816" s="47"/>
      <c r="UQS816" s="47"/>
      <c r="UQT816" s="47"/>
      <c r="UQU816" s="47"/>
      <c r="UQV816" s="47"/>
      <c r="UQW816" s="47"/>
      <c r="UQX816" s="47"/>
      <c r="UQY816" s="47"/>
      <c r="UQZ816" s="47"/>
      <c r="URA816" s="47"/>
      <c r="URB816" s="47"/>
      <c r="URC816" s="47"/>
      <c r="URD816" s="47"/>
      <c r="URE816" s="47"/>
      <c r="URF816" s="47"/>
      <c r="URG816" s="47"/>
      <c r="URH816" s="47"/>
      <c r="URI816" s="47"/>
      <c r="URJ816" s="47"/>
      <c r="URK816" s="47"/>
      <c r="URL816" s="47"/>
      <c r="URM816" s="47"/>
      <c r="URN816" s="47"/>
      <c r="URO816" s="47"/>
      <c r="URP816" s="47"/>
      <c r="URQ816" s="47"/>
      <c r="URR816" s="47"/>
      <c r="URS816" s="47"/>
      <c r="URT816" s="47"/>
      <c r="URU816" s="47"/>
      <c r="URV816" s="47"/>
      <c r="URW816" s="47"/>
      <c r="URX816" s="47"/>
      <c r="URY816" s="47"/>
      <c r="URZ816" s="47"/>
      <c r="USA816" s="47"/>
      <c r="USB816" s="47"/>
      <c r="USC816" s="47"/>
      <c r="USD816" s="47"/>
      <c r="USE816" s="47"/>
      <c r="USF816" s="47"/>
      <c r="USG816" s="47"/>
      <c r="USH816" s="47"/>
      <c r="USI816" s="47"/>
      <c r="USJ816" s="47"/>
      <c r="USK816" s="47"/>
      <c r="USL816" s="47"/>
      <c r="USM816" s="47"/>
      <c r="USN816" s="47"/>
      <c r="USO816" s="47"/>
      <c r="USP816" s="47"/>
      <c r="USQ816" s="47"/>
      <c r="USR816" s="47"/>
      <c r="USS816" s="47"/>
      <c r="UST816" s="47"/>
      <c r="USU816" s="47"/>
      <c r="USV816" s="47"/>
      <c r="USW816" s="47"/>
      <c r="USX816" s="47"/>
      <c r="USY816" s="47"/>
      <c r="USZ816" s="47"/>
      <c r="UTA816" s="47"/>
      <c r="UTB816" s="47"/>
      <c r="UTC816" s="47"/>
      <c r="UTD816" s="47"/>
      <c r="UTE816" s="47"/>
      <c r="UTF816" s="47"/>
      <c r="UTG816" s="47"/>
      <c r="UTH816" s="47"/>
      <c r="UTI816" s="47"/>
      <c r="UTJ816" s="47"/>
      <c r="UTK816" s="47"/>
      <c r="UTL816" s="47"/>
      <c r="UTM816" s="47"/>
      <c r="UTN816" s="47"/>
      <c r="UTO816" s="47"/>
      <c r="UTP816" s="47"/>
      <c r="UTQ816" s="47"/>
      <c r="UTR816" s="47"/>
      <c r="UTS816" s="47"/>
      <c r="UTT816" s="47"/>
      <c r="UTU816" s="47"/>
      <c r="UTV816" s="47"/>
      <c r="UTW816" s="47"/>
      <c r="UTX816" s="47"/>
      <c r="UTY816" s="47"/>
      <c r="UTZ816" s="47"/>
      <c r="UUA816" s="47"/>
      <c r="UUB816" s="47"/>
      <c r="UUC816" s="47"/>
      <c r="UUD816" s="47"/>
      <c r="UUE816" s="47"/>
      <c r="UUF816" s="47"/>
      <c r="UUG816" s="47"/>
      <c r="UUH816" s="47"/>
      <c r="UUI816" s="47"/>
      <c r="UUJ816" s="47"/>
      <c r="UUK816" s="47"/>
      <c r="UUL816" s="47"/>
      <c r="UUM816" s="47"/>
      <c r="UUN816" s="47"/>
      <c r="UUO816" s="47"/>
      <c r="UUP816" s="47"/>
      <c r="UUQ816" s="47"/>
      <c r="UUR816" s="47"/>
      <c r="UUS816" s="47"/>
      <c r="UUT816" s="47"/>
      <c r="UUU816" s="47"/>
      <c r="UUV816" s="47"/>
      <c r="UUW816" s="47"/>
      <c r="UUX816" s="47"/>
      <c r="UUY816" s="47"/>
      <c r="UUZ816" s="47"/>
      <c r="UVA816" s="47"/>
      <c r="UVB816" s="47"/>
      <c r="UVC816" s="47"/>
      <c r="UVD816" s="47"/>
      <c r="UVE816" s="47"/>
      <c r="UVF816" s="47"/>
      <c r="UVG816" s="47"/>
      <c r="UVH816" s="47"/>
      <c r="UVI816" s="47"/>
      <c r="UVJ816" s="47"/>
      <c r="UVK816" s="47"/>
      <c r="UVL816" s="47"/>
      <c r="UVM816" s="47"/>
      <c r="UVN816" s="47"/>
      <c r="UVO816" s="47"/>
      <c r="UVP816" s="47"/>
      <c r="UVQ816" s="47"/>
      <c r="UVR816" s="47"/>
      <c r="UVS816" s="47"/>
      <c r="UVT816" s="47"/>
      <c r="UVU816" s="47"/>
      <c r="UVV816" s="47"/>
      <c r="UVW816" s="47"/>
      <c r="UVX816" s="47"/>
      <c r="UVY816" s="47"/>
      <c r="UVZ816" s="47"/>
      <c r="UWA816" s="47"/>
      <c r="UWB816" s="47"/>
      <c r="UWC816" s="47"/>
      <c r="UWD816" s="47"/>
      <c r="UWE816" s="47"/>
      <c r="UWF816" s="47"/>
      <c r="UWG816" s="47"/>
      <c r="UWH816" s="47"/>
      <c r="UWI816" s="47"/>
      <c r="UWJ816" s="47"/>
      <c r="UWK816" s="47"/>
      <c r="UWL816" s="47"/>
      <c r="UWM816" s="47"/>
      <c r="UWN816" s="47"/>
      <c r="UWO816" s="47"/>
      <c r="UWP816" s="47"/>
      <c r="UWQ816" s="47"/>
      <c r="UWR816" s="47"/>
      <c r="UWS816" s="47"/>
      <c r="UWT816" s="47"/>
      <c r="UWU816" s="47"/>
      <c r="UWV816" s="47"/>
      <c r="UWW816" s="47"/>
      <c r="UWX816" s="47"/>
      <c r="UWY816" s="47"/>
      <c r="UWZ816" s="47"/>
      <c r="UXA816" s="47"/>
      <c r="UXB816" s="47"/>
      <c r="UXC816" s="47"/>
      <c r="UXD816" s="47"/>
      <c r="UXE816" s="47"/>
      <c r="UXF816" s="47"/>
      <c r="UXG816" s="47"/>
      <c r="UXH816" s="47"/>
      <c r="UXI816" s="47"/>
      <c r="UXJ816" s="47"/>
      <c r="UXK816" s="47"/>
      <c r="UXL816" s="47"/>
      <c r="UXM816" s="47"/>
      <c r="UXN816" s="47"/>
      <c r="UXO816" s="47"/>
      <c r="UXP816" s="47"/>
      <c r="UXQ816" s="47"/>
      <c r="UXR816" s="47"/>
      <c r="UXS816" s="47"/>
      <c r="UXT816" s="47"/>
      <c r="UXU816" s="47"/>
      <c r="UXV816" s="47"/>
      <c r="UXW816" s="47"/>
      <c r="UXX816" s="47"/>
      <c r="UXY816" s="47"/>
      <c r="UXZ816" s="47"/>
      <c r="UYA816" s="47"/>
      <c r="UYB816" s="47"/>
      <c r="UYC816" s="47"/>
      <c r="UYD816" s="47"/>
      <c r="UYE816" s="47"/>
      <c r="UYF816" s="47"/>
      <c r="UYG816" s="47"/>
      <c r="UYH816" s="47"/>
      <c r="UYI816" s="47"/>
      <c r="UYJ816" s="47"/>
      <c r="UYK816" s="47"/>
      <c r="UYL816" s="47"/>
      <c r="UYM816" s="47"/>
      <c r="UYN816" s="47"/>
      <c r="UYO816" s="47"/>
      <c r="UYP816" s="47"/>
      <c r="UYQ816" s="47"/>
      <c r="UYR816" s="47"/>
      <c r="UYS816" s="47"/>
      <c r="UYT816" s="47"/>
      <c r="UYU816" s="47"/>
      <c r="UYV816" s="47"/>
      <c r="UYW816" s="47"/>
      <c r="UYX816" s="47"/>
      <c r="UYY816" s="47"/>
      <c r="UYZ816" s="47"/>
      <c r="UZA816" s="47"/>
      <c r="UZB816" s="47"/>
      <c r="UZC816" s="47"/>
      <c r="UZD816" s="47"/>
      <c r="UZE816" s="47"/>
      <c r="UZF816" s="47"/>
      <c r="UZG816" s="47"/>
      <c r="UZH816" s="47"/>
      <c r="UZI816" s="47"/>
      <c r="UZJ816" s="47"/>
      <c r="UZK816" s="47"/>
      <c r="UZL816" s="47"/>
      <c r="UZM816" s="47"/>
      <c r="UZN816" s="47"/>
      <c r="UZO816" s="47"/>
      <c r="UZP816" s="47"/>
      <c r="UZQ816" s="47"/>
      <c r="UZR816" s="47"/>
      <c r="UZS816" s="47"/>
      <c r="UZT816" s="47"/>
      <c r="UZU816" s="47"/>
      <c r="UZV816" s="47"/>
      <c r="UZW816" s="47"/>
      <c r="UZX816" s="47"/>
      <c r="UZY816" s="47"/>
      <c r="UZZ816" s="47"/>
      <c r="VAA816" s="47"/>
      <c r="VAB816" s="47"/>
      <c r="VAC816" s="47"/>
      <c r="VAD816" s="47"/>
      <c r="VAE816" s="47"/>
      <c r="VAF816" s="47"/>
      <c r="VAG816" s="47"/>
      <c r="VAH816" s="47"/>
      <c r="VAI816" s="47"/>
      <c r="VAJ816" s="47"/>
      <c r="VAK816" s="47"/>
      <c r="VAL816" s="47"/>
      <c r="VAM816" s="47"/>
      <c r="VAN816" s="47"/>
      <c r="VAO816" s="47"/>
      <c r="VAP816" s="47"/>
      <c r="VAQ816" s="47"/>
      <c r="VAR816" s="47"/>
      <c r="VAS816" s="47"/>
      <c r="VAT816" s="47"/>
      <c r="VAU816" s="47"/>
      <c r="VAV816" s="47"/>
      <c r="VAW816" s="47"/>
      <c r="VAX816" s="47"/>
      <c r="VAY816" s="47"/>
      <c r="VAZ816" s="47"/>
      <c r="VBA816" s="47"/>
      <c r="VBB816" s="47"/>
      <c r="VBC816" s="47"/>
      <c r="VBD816" s="47"/>
      <c r="VBE816" s="47"/>
      <c r="VBF816" s="47"/>
      <c r="VBG816" s="47"/>
      <c r="VBH816" s="47"/>
      <c r="VBI816" s="47"/>
      <c r="VBJ816" s="47"/>
      <c r="VBK816" s="47"/>
      <c r="VBL816" s="47"/>
      <c r="VBM816" s="47"/>
      <c r="VBN816" s="47"/>
      <c r="VBO816" s="47"/>
      <c r="VBP816" s="47"/>
      <c r="VBQ816" s="47"/>
      <c r="VBR816" s="47"/>
      <c r="VBS816" s="47"/>
      <c r="VBT816" s="47"/>
      <c r="VBU816" s="47"/>
      <c r="VBV816" s="47"/>
      <c r="VBW816" s="47"/>
      <c r="VBX816" s="47"/>
      <c r="VBY816" s="47"/>
      <c r="VBZ816" s="47"/>
      <c r="VCA816" s="47"/>
      <c r="VCB816" s="47"/>
      <c r="VCC816" s="47"/>
      <c r="VCD816" s="47"/>
      <c r="VCE816" s="47"/>
      <c r="VCF816" s="47"/>
      <c r="VCG816" s="47"/>
      <c r="VCH816" s="47"/>
      <c r="VCI816" s="47"/>
      <c r="VCJ816" s="47"/>
      <c r="VCK816" s="47"/>
      <c r="VCL816" s="47"/>
      <c r="VCM816" s="47"/>
      <c r="VCN816" s="47"/>
      <c r="VCO816" s="47"/>
      <c r="VCP816" s="47"/>
      <c r="VCQ816" s="47"/>
      <c r="VCR816" s="47"/>
      <c r="VCS816" s="47"/>
      <c r="VCT816" s="47"/>
      <c r="VCU816" s="47"/>
      <c r="VCV816" s="47"/>
      <c r="VCW816" s="47"/>
      <c r="VCX816" s="47"/>
      <c r="VCY816" s="47"/>
      <c r="VCZ816" s="47"/>
      <c r="VDA816" s="47"/>
      <c r="VDB816" s="47"/>
      <c r="VDC816" s="47"/>
      <c r="VDD816" s="47"/>
      <c r="VDE816" s="47"/>
      <c r="VDF816" s="47"/>
      <c r="VDG816" s="47"/>
      <c r="VDH816" s="47"/>
      <c r="VDI816" s="47"/>
      <c r="VDJ816" s="47"/>
      <c r="VDK816" s="47"/>
      <c r="VDL816" s="47"/>
      <c r="VDM816" s="47"/>
      <c r="VDN816" s="47"/>
      <c r="VDO816" s="47"/>
      <c r="VDP816" s="47"/>
      <c r="VDQ816" s="47"/>
      <c r="VDR816" s="47"/>
      <c r="VDS816" s="47"/>
      <c r="VDT816" s="47"/>
      <c r="VDU816" s="47"/>
      <c r="VDV816" s="47"/>
      <c r="VDW816" s="47"/>
      <c r="VDX816" s="47"/>
      <c r="VDY816" s="47"/>
      <c r="VDZ816" s="47"/>
      <c r="VEA816" s="47"/>
      <c r="VEB816" s="47"/>
      <c r="VEC816" s="47"/>
      <c r="VED816" s="47"/>
      <c r="VEE816" s="47"/>
      <c r="VEF816" s="47"/>
      <c r="VEG816" s="47"/>
      <c r="VEH816" s="47"/>
      <c r="VEI816" s="47"/>
      <c r="VEJ816" s="47"/>
      <c r="VEK816" s="47"/>
      <c r="VEL816" s="47"/>
      <c r="VEM816" s="47"/>
      <c r="VEN816" s="47"/>
      <c r="VEO816" s="47"/>
      <c r="VEP816" s="47"/>
      <c r="VEQ816" s="47"/>
      <c r="VER816" s="47"/>
      <c r="VES816" s="47"/>
      <c r="VET816" s="47"/>
      <c r="VEU816" s="47"/>
      <c r="VEV816" s="47"/>
      <c r="VEW816" s="47"/>
      <c r="VEX816" s="47"/>
      <c r="VEY816" s="47"/>
      <c r="VEZ816" s="47"/>
      <c r="VFA816" s="47"/>
      <c r="VFB816" s="47"/>
      <c r="VFC816" s="47"/>
      <c r="VFD816" s="47"/>
      <c r="VFE816" s="47"/>
      <c r="VFF816" s="47"/>
      <c r="VFG816" s="47"/>
      <c r="VFH816" s="47"/>
      <c r="VFI816" s="47"/>
      <c r="VFJ816" s="47"/>
      <c r="VFK816" s="47"/>
      <c r="VFL816" s="47"/>
      <c r="VFM816" s="47"/>
      <c r="VFN816" s="47"/>
      <c r="VFO816" s="47"/>
      <c r="VFP816" s="47"/>
      <c r="VFQ816" s="47"/>
      <c r="VFR816" s="47"/>
      <c r="VFS816" s="47"/>
      <c r="VFT816" s="47"/>
      <c r="VFU816" s="47"/>
      <c r="VFV816" s="47"/>
      <c r="VFW816" s="47"/>
      <c r="VFX816" s="47"/>
      <c r="VFY816" s="47"/>
      <c r="VFZ816" s="47"/>
      <c r="VGA816" s="47"/>
      <c r="VGB816" s="47"/>
      <c r="VGC816" s="47"/>
      <c r="VGD816" s="47"/>
      <c r="VGE816" s="47"/>
      <c r="VGF816" s="47"/>
      <c r="VGG816" s="47"/>
      <c r="VGH816" s="47"/>
      <c r="VGI816" s="47"/>
      <c r="VGJ816" s="47"/>
      <c r="VGK816" s="47"/>
      <c r="VGL816" s="47"/>
      <c r="VGM816" s="47"/>
      <c r="VGN816" s="47"/>
      <c r="VGO816" s="47"/>
      <c r="VGP816" s="47"/>
      <c r="VGQ816" s="47"/>
      <c r="VGR816" s="47"/>
      <c r="VGS816" s="47"/>
      <c r="VGT816" s="47"/>
      <c r="VGU816" s="47"/>
      <c r="VGV816" s="47"/>
      <c r="VGW816" s="47"/>
      <c r="VGX816" s="47"/>
      <c r="VGY816" s="47"/>
      <c r="VGZ816" s="47"/>
      <c r="VHA816" s="47"/>
      <c r="VHB816" s="47"/>
      <c r="VHC816" s="47"/>
      <c r="VHD816" s="47"/>
      <c r="VHE816" s="47"/>
      <c r="VHF816" s="47"/>
      <c r="VHG816" s="47"/>
      <c r="VHH816" s="47"/>
      <c r="VHI816" s="47"/>
      <c r="VHJ816" s="47"/>
      <c r="VHK816" s="47"/>
      <c r="VHL816" s="47"/>
      <c r="VHM816" s="47"/>
      <c r="VHN816" s="47"/>
      <c r="VHO816" s="47"/>
      <c r="VHP816" s="47"/>
      <c r="VHQ816" s="47"/>
      <c r="VHR816" s="47"/>
      <c r="VHS816" s="47"/>
      <c r="VHT816" s="47"/>
      <c r="VHU816" s="47"/>
      <c r="VHV816" s="47"/>
      <c r="VHW816" s="47"/>
      <c r="VHX816" s="47"/>
      <c r="VHY816" s="47"/>
      <c r="VHZ816" s="47"/>
      <c r="VIA816" s="47"/>
      <c r="VIB816" s="47"/>
      <c r="VIC816" s="47"/>
      <c r="VID816" s="47"/>
      <c r="VIE816" s="47"/>
      <c r="VIF816" s="47"/>
      <c r="VIG816" s="47"/>
      <c r="VIH816" s="47"/>
      <c r="VII816" s="47"/>
      <c r="VIJ816" s="47"/>
      <c r="VIK816" s="47"/>
      <c r="VIL816" s="47"/>
      <c r="VIM816" s="47"/>
      <c r="VIN816" s="47"/>
      <c r="VIO816" s="47"/>
      <c r="VIP816" s="47"/>
      <c r="VIQ816" s="47"/>
      <c r="VIR816" s="47"/>
      <c r="VIS816" s="47"/>
      <c r="VIT816" s="47"/>
      <c r="VIU816" s="47"/>
      <c r="VIV816" s="47"/>
      <c r="VIW816" s="47"/>
      <c r="VIX816" s="47"/>
      <c r="VIY816" s="47"/>
      <c r="VIZ816" s="47"/>
      <c r="VJA816" s="47"/>
      <c r="VJB816" s="47"/>
      <c r="VJC816" s="47"/>
      <c r="VJD816" s="47"/>
      <c r="VJE816" s="47"/>
      <c r="VJF816" s="47"/>
      <c r="VJG816" s="47"/>
      <c r="VJH816" s="47"/>
      <c r="VJI816" s="47"/>
      <c r="VJJ816" s="47"/>
      <c r="VJK816" s="47"/>
      <c r="VJL816" s="47"/>
      <c r="VJM816" s="47"/>
      <c r="VJN816" s="47"/>
      <c r="VJO816" s="47"/>
      <c r="VJP816" s="47"/>
      <c r="VJQ816" s="47"/>
      <c r="VJR816" s="47"/>
      <c r="VJS816" s="47"/>
      <c r="VJT816" s="47"/>
      <c r="VJU816" s="47"/>
      <c r="VJV816" s="47"/>
      <c r="VJW816" s="47"/>
      <c r="VJX816" s="47"/>
      <c r="VJY816" s="47"/>
      <c r="VJZ816" s="47"/>
      <c r="VKA816" s="47"/>
      <c r="VKB816" s="47"/>
      <c r="VKC816" s="47"/>
      <c r="VKD816" s="47"/>
      <c r="VKE816" s="47"/>
      <c r="VKF816" s="47"/>
      <c r="VKG816" s="47"/>
      <c r="VKH816" s="47"/>
      <c r="VKI816" s="47"/>
      <c r="VKJ816" s="47"/>
      <c r="VKK816" s="47"/>
      <c r="VKL816" s="47"/>
      <c r="VKM816" s="47"/>
      <c r="VKN816" s="47"/>
      <c r="VKO816" s="47"/>
      <c r="VKP816" s="47"/>
      <c r="VKQ816" s="47"/>
      <c r="VKR816" s="47"/>
      <c r="VKS816" s="47"/>
      <c r="VKT816" s="47"/>
      <c r="VKU816" s="47"/>
      <c r="VKV816" s="47"/>
      <c r="VKW816" s="47"/>
      <c r="VKX816" s="47"/>
      <c r="VKY816" s="47"/>
      <c r="VKZ816" s="47"/>
      <c r="VLA816" s="47"/>
      <c r="VLB816" s="47"/>
      <c r="VLC816" s="47"/>
      <c r="VLD816" s="47"/>
      <c r="VLE816" s="47"/>
      <c r="VLF816" s="47"/>
      <c r="VLG816" s="47"/>
      <c r="VLH816" s="47"/>
      <c r="VLI816" s="47"/>
      <c r="VLJ816" s="47"/>
      <c r="VLK816" s="47"/>
      <c r="VLL816" s="47"/>
      <c r="VLM816" s="47"/>
      <c r="VLN816" s="47"/>
      <c r="VLO816" s="47"/>
      <c r="VLP816" s="47"/>
      <c r="VLQ816" s="47"/>
      <c r="VLR816" s="47"/>
      <c r="VLS816" s="47"/>
      <c r="VLT816" s="47"/>
      <c r="VLU816" s="47"/>
      <c r="VLV816" s="47"/>
      <c r="VLW816" s="47"/>
      <c r="VLX816" s="47"/>
      <c r="VLY816" s="47"/>
      <c r="VLZ816" s="47"/>
      <c r="VMA816" s="47"/>
      <c r="VMB816" s="47"/>
      <c r="VMC816" s="47"/>
      <c r="VMD816" s="47"/>
      <c r="VME816" s="47"/>
      <c r="VMF816" s="47"/>
      <c r="VMG816" s="47"/>
      <c r="VMH816" s="47"/>
      <c r="VMI816" s="47"/>
      <c r="VMJ816" s="47"/>
      <c r="VMK816" s="47"/>
      <c r="VML816" s="47"/>
      <c r="VMM816" s="47"/>
      <c r="VMN816" s="47"/>
      <c r="VMO816" s="47"/>
      <c r="VMP816" s="47"/>
      <c r="VMQ816" s="47"/>
      <c r="VMR816" s="47"/>
      <c r="VMS816" s="47"/>
      <c r="VMT816" s="47"/>
      <c r="VMU816" s="47"/>
      <c r="VMV816" s="47"/>
      <c r="VMW816" s="47"/>
      <c r="VMX816" s="47"/>
      <c r="VMY816" s="47"/>
      <c r="VMZ816" s="47"/>
      <c r="VNA816" s="47"/>
      <c r="VNB816" s="47"/>
      <c r="VNC816" s="47"/>
      <c r="VND816" s="47"/>
      <c r="VNE816" s="47"/>
      <c r="VNF816" s="47"/>
      <c r="VNG816" s="47"/>
      <c r="VNH816" s="47"/>
      <c r="VNI816" s="47"/>
      <c r="VNJ816" s="47"/>
      <c r="VNK816" s="47"/>
      <c r="VNL816" s="47"/>
      <c r="VNM816" s="47"/>
      <c r="VNN816" s="47"/>
      <c r="VNO816" s="47"/>
      <c r="VNP816" s="47"/>
      <c r="VNQ816" s="47"/>
      <c r="VNR816" s="47"/>
      <c r="VNS816" s="47"/>
      <c r="VNT816" s="47"/>
      <c r="VNU816" s="47"/>
      <c r="VNV816" s="47"/>
      <c r="VNW816" s="47"/>
      <c r="VNX816" s="47"/>
      <c r="VNY816" s="47"/>
      <c r="VNZ816" s="47"/>
      <c r="VOA816" s="47"/>
      <c r="VOB816" s="47"/>
      <c r="VOC816" s="47"/>
      <c r="VOD816" s="47"/>
      <c r="VOE816" s="47"/>
      <c r="VOF816" s="47"/>
      <c r="VOG816" s="47"/>
      <c r="VOH816" s="47"/>
      <c r="VOI816" s="47"/>
      <c r="VOJ816" s="47"/>
      <c r="VOK816" s="47"/>
      <c r="VOL816" s="47"/>
      <c r="VOM816" s="47"/>
      <c r="VON816" s="47"/>
      <c r="VOO816" s="47"/>
      <c r="VOP816" s="47"/>
      <c r="VOQ816" s="47"/>
      <c r="VOR816" s="47"/>
      <c r="VOS816" s="47"/>
      <c r="VOT816" s="47"/>
      <c r="VOU816" s="47"/>
      <c r="VOV816" s="47"/>
      <c r="VOW816" s="47"/>
      <c r="VOX816" s="47"/>
      <c r="VOY816" s="47"/>
      <c r="VOZ816" s="47"/>
      <c r="VPA816" s="47"/>
      <c r="VPB816" s="47"/>
      <c r="VPC816" s="47"/>
      <c r="VPD816" s="47"/>
      <c r="VPE816" s="47"/>
      <c r="VPF816" s="47"/>
      <c r="VPG816" s="47"/>
      <c r="VPH816" s="47"/>
      <c r="VPI816" s="47"/>
      <c r="VPJ816" s="47"/>
      <c r="VPK816" s="47"/>
      <c r="VPL816" s="47"/>
      <c r="VPM816" s="47"/>
      <c r="VPN816" s="47"/>
      <c r="VPO816" s="47"/>
      <c r="VPP816" s="47"/>
      <c r="VPQ816" s="47"/>
      <c r="VPR816" s="47"/>
      <c r="VPS816" s="47"/>
      <c r="VPT816" s="47"/>
      <c r="VPU816" s="47"/>
      <c r="VPV816" s="47"/>
      <c r="VPW816" s="47"/>
      <c r="VPX816" s="47"/>
      <c r="VPY816" s="47"/>
      <c r="VPZ816" s="47"/>
      <c r="VQA816" s="47"/>
      <c r="VQB816" s="47"/>
      <c r="VQC816" s="47"/>
      <c r="VQD816" s="47"/>
      <c r="VQE816" s="47"/>
      <c r="VQF816" s="47"/>
      <c r="VQG816" s="47"/>
      <c r="VQH816" s="47"/>
      <c r="VQI816" s="47"/>
      <c r="VQJ816" s="47"/>
      <c r="VQK816" s="47"/>
      <c r="VQL816" s="47"/>
      <c r="VQM816" s="47"/>
      <c r="VQN816" s="47"/>
      <c r="VQO816" s="47"/>
      <c r="VQP816" s="47"/>
      <c r="VQQ816" s="47"/>
      <c r="VQR816" s="47"/>
      <c r="VQS816" s="47"/>
      <c r="VQT816" s="47"/>
      <c r="VQU816" s="47"/>
      <c r="VQV816" s="47"/>
      <c r="VQW816" s="47"/>
      <c r="VQX816" s="47"/>
      <c r="VQY816" s="47"/>
      <c r="VQZ816" s="47"/>
      <c r="VRA816" s="47"/>
      <c r="VRB816" s="47"/>
      <c r="VRC816" s="47"/>
      <c r="VRD816" s="47"/>
      <c r="VRE816" s="47"/>
      <c r="VRF816" s="47"/>
      <c r="VRG816" s="47"/>
      <c r="VRH816" s="47"/>
      <c r="VRI816" s="47"/>
      <c r="VRJ816" s="47"/>
      <c r="VRK816" s="47"/>
      <c r="VRL816" s="47"/>
      <c r="VRM816" s="47"/>
      <c r="VRN816" s="47"/>
      <c r="VRO816" s="47"/>
      <c r="VRP816" s="47"/>
      <c r="VRQ816" s="47"/>
      <c r="VRR816" s="47"/>
      <c r="VRS816" s="47"/>
      <c r="VRT816" s="47"/>
      <c r="VRU816" s="47"/>
      <c r="VRV816" s="47"/>
      <c r="VRW816" s="47"/>
      <c r="VRX816" s="47"/>
      <c r="VRY816" s="47"/>
      <c r="VRZ816" s="47"/>
      <c r="VSA816" s="47"/>
      <c r="VSB816" s="47"/>
      <c r="VSC816" s="47"/>
      <c r="VSD816" s="47"/>
      <c r="VSE816" s="47"/>
      <c r="VSF816" s="47"/>
      <c r="VSG816" s="47"/>
      <c r="VSH816" s="47"/>
      <c r="VSI816" s="47"/>
      <c r="VSJ816" s="47"/>
      <c r="VSK816" s="47"/>
      <c r="VSL816" s="47"/>
      <c r="VSM816" s="47"/>
      <c r="VSN816" s="47"/>
      <c r="VSO816" s="47"/>
      <c r="VSP816" s="47"/>
      <c r="VSQ816" s="47"/>
      <c r="VSR816" s="47"/>
      <c r="VSS816" s="47"/>
      <c r="VST816" s="47"/>
      <c r="VSU816" s="47"/>
      <c r="VSV816" s="47"/>
      <c r="VSW816" s="47"/>
      <c r="VSX816" s="47"/>
      <c r="VSY816" s="47"/>
      <c r="VSZ816" s="47"/>
      <c r="VTA816" s="47"/>
      <c r="VTB816" s="47"/>
      <c r="VTC816" s="47"/>
      <c r="VTD816" s="47"/>
      <c r="VTE816" s="47"/>
      <c r="VTF816" s="47"/>
      <c r="VTG816" s="47"/>
      <c r="VTH816" s="47"/>
      <c r="VTI816" s="47"/>
      <c r="VTJ816" s="47"/>
      <c r="VTK816" s="47"/>
      <c r="VTL816" s="47"/>
      <c r="VTM816" s="47"/>
      <c r="VTN816" s="47"/>
      <c r="VTO816" s="47"/>
      <c r="VTP816" s="47"/>
      <c r="VTQ816" s="47"/>
      <c r="VTR816" s="47"/>
      <c r="VTS816" s="47"/>
      <c r="VTT816" s="47"/>
      <c r="VTU816" s="47"/>
      <c r="VTV816" s="47"/>
      <c r="VTW816" s="47"/>
      <c r="VTX816" s="47"/>
      <c r="VTY816" s="47"/>
      <c r="VTZ816" s="47"/>
      <c r="VUA816" s="47"/>
      <c r="VUB816" s="47"/>
      <c r="VUC816" s="47"/>
      <c r="VUD816" s="47"/>
      <c r="VUE816" s="47"/>
      <c r="VUF816" s="47"/>
      <c r="VUG816" s="47"/>
      <c r="VUH816" s="47"/>
      <c r="VUI816" s="47"/>
      <c r="VUJ816" s="47"/>
      <c r="VUK816" s="47"/>
      <c r="VUL816" s="47"/>
      <c r="VUM816" s="47"/>
      <c r="VUN816" s="47"/>
      <c r="VUO816" s="47"/>
      <c r="VUP816" s="47"/>
      <c r="VUQ816" s="47"/>
      <c r="VUR816" s="47"/>
      <c r="VUS816" s="47"/>
      <c r="VUT816" s="47"/>
      <c r="VUU816" s="47"/>
      <c r="VUV816" s="47"/>
      <c r="VUW816" s="47"/>
      <c r="VUX816" s="47"/>
      <c r="VUY816" s="47"/>
      <c r="VUZ816" s="47"/>
      <c r="VVA816" s="47"/>
      <c r="VVB816" s="47"/>
      <c r="VVC816" s="47"/>
      <c r="VVD816" s="47"/>
      <c r="VVE816" s="47"/>
      <c r="VVF816" s="47"/>
      <c r="VVG816" s="47"/>
      <c r="VVH816" s="47"/>
      <c r="VVI816" s="47"/>
      <c r="VVJ816" s="47"/>
      <c r="VVK816" s="47"/>
      <c r="VVL816" s="47"/>
      <c r="VVM816" s="47"/>
      <c r="VVN816" s="47"/>
      <c r="VVO816" s="47"/>
      <c r="VVP816" s="47"/>
      <c r="VVQ816" s="47"/>
      <c r="VVR816" s="47"/>
      <c r="VVS816" s="47"/>
      <c r="VVT816" s="47"/>
      <c r="VVU816" s="47"/>
      <c r="VVV816" s="47"/>
      <c r="VVW816" s="47"/>
      <c r="VVX816" s="47"/>
      <c r="VVY816" s="47"/>
      <c r="VVZ816" s="47"/>
      <c r="VWA816" s="47"/>
      <c r="VWB816" s="47"/>
      <c r="VWC816" s="47"/>
      <c r="VWD816" s="47"/>
      <c r="VWE816" s="47"/>
      <c r="VWF816" s="47"/>
      <c r="VWG816" s="47"/>
      <c r="VWH816" s="47"/>
      <c r="VWI816" s="47"/>
      <c r="VWJ816" s="47"/>
      <c r="VWK816" s="47"/>
      <c r="VWL816" s="47"/>
      <c r="VWM816" s="47"/>
      <c r="VWN816" s="47"/>
      <c r="VWO816" s="47"/>
      <c r="VWP816" s="47"/>
      <c r="VWQ816" s="47"/>
      <c r="VWR816" s="47"/>
      <c r="VWS816" s="47"/>
      <c r="VWT816" s="47"/>
      <c r="VWU816" s="47"/>
      <c r="VWV816" s="47"/>
      <c r="VWW816" s="47"/>
      <c r="VWX816" s="47"/>
      <c r="VWY816" s="47"/>
      <c r="VWZ816" s="47"/>
      <c r="VXA816" s="47"/>
      <c r="VXB816" s="47"/>
      <c r="VXC816" s="47"/>
      <c r="VXD816" s="47"/>
      <c r="VXE816" s="47"/>
      <c r="VXF816" s="47"/>
      <c r="VXG816" s="47"/>
      <c r="VXH816" s="47"/>
      <c r="VXI816" s="47"/>
      <c r="VXJ816" s="47"/>
      <c r="VXK816" s="47"/>
      <c r="VXL816" s="47"/>
      <c r="VXM816" s="47"/>
      <c r="VXN816" s="47"/>
      <c r="VXO816" s="47"/>
      <c r="VXP816" s="47"/>
      <c r="VXQ816" s="47"/>
      <c r="VXR816" s="47"/>
      <c r="VXS816" s="47"/>
      <c r="VXT816" s="47"/>
      <c r="VXU816" s="47"/>
      <c r="VXV816" s="47"/>
      <c r="VXW816" s="47"/>
      <c r="VXX816" s="47"/>
      <c r="VXY816" s="47"/>
      <c r="VXZ816" s="47"/>
      <c r="VYA816" s="47"/>
      <c r="VYB816" s="47"/>
      <c r="VYC816" s="47"/>
      <c r="VYD816" s="47"/>
      <c r="VYE816" s="47"/>
      <c r="VYF816" s="47"/>
      <c r="VYG816" s="47"/>
      <c r="VYH816" s="47"/>
      <c r="VYI816" s="47"/>
      <c r="VYJ816" s="47"/>
      <c r="VYK816" s="47"/>
      <c r="VYL816" s="47"/>
      <c r="VYM816" s="47"/>
      <c r="VYN816" s="47"/>
      <c r="VYO816" s="47"/>
      <c r="VYP816" s="47"/>
      <c r="VYQ816" s="47"/>
      <c r="VYR816" s="47"/>
      <c r="VYS816" s="47"/>
      <c r="VYT816" s="47"/>
      <c r="VYU816" s="47"/>
      <c r="VYV816" s="47"/>
      <c r="VYW816" s="47"/>
      <c r="VYX816" s="47"/>
      <c r="VYY816" s="47"/>
      <c r="VYZ816" s="47"/>
      <c r="VZA816" s="47"/>
      <c r="VZB816" s="47"/>
      <c r="VZC816" s="47"/>
      <c r="VZD816" s="47"/>
      <c r="VZE816" s="47"/>
      <c r="VZF816" s="47"/>
      <c r="VZG816" s="47"/>
      <c r="VZH816" s="47"/>
      <c r="VZI816" s="47"/>
      <c r="VZJ816" s="47"/>
      <c r="VZK816" s="47"/>
      <c r="VZL816" s="47"/>
      <c r="VZM816" s="47"/>
      <c r="VZN816" s="47"/>
      <c r="VZO816" s="47"/>
      <c r="VZP816" s="47"/>
      <c r="VZQ816" s="47"/>
      <c r="VZR816" s="47"/>
      <c r="VZS816" s="47"/>
      <c r="VZT816" s="47"/>
      <c r="VZU816" s="47"/>
      <c r="VZV816" s="47"/>
      <c r="VZW816" s="47"/>
      <c r="VZX816" s="47"/>
      <c r="VZY816" s="47"/>
      <c r="VZZ816" s="47"/>
      <c r="WAA816" s="47"/>
      <c r="WAB816" s="47"/>
      <c r="WAC816" s="47"/>
      <c r="WAD816" s="47"/>
      <c r="WAE816" s="47"/>
      <c r="WAF816" s="47"/>
      <c r="WAG816" s="47"/>
      <c r="WAH816" s="47"/>
      <c r="WAI816" s="47"/>
      <c r="WAJ816" s="47"/>
      <c r="WAK816" s="47"/>
      <c r="WAL816" s="47"/>
      <c r="WAM816" s="47"/>
      <c r="WAN816" s="47"/>
      <c r="WAO816" s="47"/>
      <c r="WAP816" s="47"/>
      <c r="WAQ816" s="47"/>
      <c r="WAR816" s="47"/>
      <c r="WAS816" s="47"/>
      <c r="WAT816" s="47"/>
      <c r="WAU816" s="47"/>
      <c r="WAV816" s="47"/>
      <c r="WAW816" s="47"/>
      <c r="WAX816" s="47"/>
      <c r="WAY816" s="47"/>
      <c r="WAZ816" s="47"/>
      <c r="WBA816" s="47"/>
      <c r="WBB816" s="47"/>
      <c r="WBC816" s="47"/>
      <c r="WBD816" s="47"/>
      <c r="WBE816" s="47"/>
      <c r="WBF816" s="47"/>
      <c r="WBG816" s="47"/>
      <c r="WBH816" s="47"/>
      <c r="WBI816" s="47"/>
      <c r="WBJ816" s="47"/>
      <c r="WBK816" s="47"/>
      <c r="WBL816" s="47"/>
      <c r="WBM816" s="47"/>
      <c r="WBN816" s="47"/>
      <c r="WBO816" s="47"/>
      <c r="WBP816" s="47"/>
      <c r="WBQ816" s="47"/>
      <c r="WBR816" s="47"/>
      <c r="WBS816" s="47"/>
      <c r="WBT816" s="47"/>
      <c r="WBU816" s="47"/>
      <c r="WBV816" s="47"/>
      <c r="WBW816" s="47"/>
      <c r="WBX816" s="47"/>
      <c r="WBY816" s="47"/>
      <c r="WBZ816" s="47"/>
      <c r="WCA816" s="47"/>
      <c r="WCB816" s="47"/>
      <c r="WCC816" s="47"/>
      <c r="WCD816" s="47"/>
      <c r="WCE816" s="47"/>
      <c r="WCF816" s="47"/>
      <c r="WCG816" s="47"/>
      <c r="WCH816" s="47"/>
      <c r="WCI816" s="47"/>
      <c r="WCJ816" s="47"/>
      <c r="WCK816" s="47"/>
      <c r="WCL816" s="47"/>
      <c r="WCM816" s="47"/>
      <c r="WCN816" s="47"/>
      <c r="WCO816" s="47"/>
      <c r="WCP816" s="47"/>
      <c r="WCQ816" s="47"/>
      <c r="WCR816" s="47"/>
      <c r="WCS816" s="47"/>
      <c r="WCT816" s="47"/>
      <c r="WCU816" s="47"/>
      <c r="WCV816" s="47"/>
      <c r="WCW816" s="47"/>
      <c r="WCX816" s="47"/>
      <c r="WCY816" s="47"/>
      <c r="WCZ816" s="47"/>
      <c r="WDA816" s="47"/>
      <c r="WDB816" s="47"/>
      <c r="WDC816" s="47"/>
      <c r="WDD816" s="47"/>
      <c r="WDE816" s="47"/>
      <c r="WDF816" s="47"/>
      <c r="WDG816" s="47"/>
      <c r="WDH816" s="47"/>
      <c r="WDI816" s="47"/>
      <c r="WDJ816" s="47"/>
      <c r="WDK816" s="47"/>
      <c r="WDL816" s="47"/>
      <c r="WDM816" s="47"/>
      <c r="WDN816" s="47"/>
      <c r="WDO816" s="47"/>
      <c r="WDP816" s="47"/>
      <c r="WDQ816" s="47"/>
      <c r="WDR816" s="47"/>
      <c r="WDS816" s="47"/>
      <c r="WDT816" s="47"/>
      <c r="WDU816" s="47"/>
      <c r="WDV816" s="47"/>
      <c r="WDW816" s="47"/>
      <c r="WDX816" s="47"/>
      <c r="WDY816" s="47"/>
      <c r="WDZ816" s="47"/>
      <c r="WEA816" s="47"/>
      <c r="WEB816" s="47"/>
      <c r="WEC816" s="47"/>
      <c r="WED816" s="47"/>
      <c r="WEE816" s="47"/>
      <c r="WEF816" s="47"/>
      <c r="WEG816" s="47"/>
      <c r="WEH816" s="47"/>
      <c r="WEI816" s="47"/>
      <c r="WEJ816" s="47"/>
      <c r="WEK816" s="47"/>
      <c r="WEL816" s="47"/>
      <c r="WEM816" s="47"/>
      <c r="WEN816" s="47"/>
      <c r="WEO816" s="47"/>
      <c r="WEP816" s="47"/>
      <c r="WEQ816" s="47"/>
      <c r="WER816" s="47"/>
      <c r="WES816" s="47"/>
      <c r="WET816" s="47"/>
      <c r="WEU816" s="47"/>
      <c r="WEV816" s="47"/>
      <c r="WEW816" s="47"/>
      <c r="WEX816" s="47"/>
      <c r="WEY816" s="47"/>
      <c r="WEZ816" s="47"/>
      <c r="WFA816" s="47"/>
      <c r="WFB816" s="47"/>
      <c r="WFC816" s="47"/>
      <c r="WFD816" s="47"/>
      <c r="WFE816" s="47"/>
      <c r="WFF816" s="47"/>
      <c r="WFG816" s="47"/>
      <c r="WFH816" s="47"/>
      <c r="WFI816" s="47"/>
      <c r="WFJ816" s="47"/>
      <c r="WFK816" s="47"/>
      <c r="WFL816" s="47"/>
      <c r="WFM816" s="47"/>
      <c r="WFN816" s="47"/>
      <c r="WFO816" s="47"/>
      <c r="WFP816" s="47"/>
      <c r="WFQ816" s="47"/>
      <c r="WFR816" s="47"/>
      <c r="WFS816" s="47"/>
      <c r="WFT816" s="47"/>
      <c r="WFU816" s="47"/>
      <c r="WFV816" s="47"/>
      <c r="WFW816" s="47"/>
      <c r="WFX816" s="47"/>
      <c r="WFY816" s="47"/>
      <c r="WFZ816" s="47"/>
      <c r="WGA816" s="47"/>
      <c r="WGB816" s="47"/>
      <c r="WGC816" s="47"/>
      <c r="WGD816" s="47"/>
      <c r="WGE816" s="47"/>
      <c r="WGF816" s="47"/>
      <c r="WGG816" s="47"/>
      <c r="WGH816" s="47"/>
      <c r="WGI816" s="47"/>
      <c r="WGJ816" s="47"/>
      <c r="WGK816" s="47"/>
      <c r="WGL816" s="47"/>
      <c r="WGM816" s="47"/>
      <c r="WGN816" s="47"/>
      <c r="WGO816" s="47"/>
      <c r="WGP816" s="47"/>
      <c r="WGQ816" s="47"/>
      <c r="WGR816" s="47"/>
      <c r="WGS816" s="47"/>
      <c r="WGT816" s="47"/>
      <c r="WGU816" s="47"/>
      <c r="WGV816" s="47"/>
      <c r="WGW816" s="47"/>
      <c r="WGX816" s="47"/>
      <c r="WGY816" s="47"/>
      <c r="WGZ816" s="47"/>
      <c r="WHA816" s="47"/>
      <c r="WHB816" s="47"/>
      <c r="WHC816" s="47"/>
      <c r="WHD816" s="47"/>
      <c r="WHE816" s="47"/>
      <c r="WHF816" s="47"/>
      <c r="WHG816" s="47"/>
      <c r="WHH816" s="47"/>
      <c r="WHI816" s="47"/>
      <c r="WHJ816" s="47"/>
      <c r="WHK816" s="47"/>
      <c r="WHL816" s="47"/>
      <c r="WHM816" s="47"/>
      <c r="WHN816" s="47"/>
      <c r="WHO816" s="47"/>
      <c r="WHP816" s="47"/>
      <c r="WHQ816" s="47"/>
      <c r="WHR816" s="47"/>
      <c r="WHS816" s="47"/>
      <c r="WHT816" s="47"/>
      <c r="WHU816" s="47"/>
      <c r="WHV816" s="47"/>
      <c r="WHW816" s="47"/>
      <c r="WHX816" s="47"/>
      <c r="WHY816" s="47"/>
      <c r="WHZ816" s="47"/>
      <c r="WIA816" s="47"/>
      <c r="WIB816" s="47"/>
      <c r="WIC816" s="47"/>
      <c r="WID816" s="47"/>
      <c r="WIE816" s="47"/>
      <c r="WIF816" s="47"/>
      <c r="WIG816" s="47"/>
      <c r="WIH816" s="47"/>
      <c r="WII816" s="47"/>
      <c r="WIJ816" s="47"/>
      <c r="WIK816" s="47"/>
      <c r="WIL816" s="47"/>
      <c r="WIM816" s="47"/>
      <c r="WIN816" s="47"/>
      <c r="WIO816" s="47"/>
      <c r="WIP816" s="47"/>
      <c r="WIQ816" s="47"/>
      <c r="WIR816" s="47"/>
      <c r="WIS816" s="47"/>
      <c r="WIT816" s="47"/>
      <c r="WIU816" s="47"/>
      <c r="WIV816" s="47"/>
      <c r="WIW816" s="47"/>
      <c r="WIX816" s="47"/>
      <c r="WIY816" s="47"/>
      <c r="WIZ816" s="47"/>
      <c r="WJA816" s="47"/>
      <c r="WJB816" s="47"/>
      <c r="WJC816" s="47"/>
      <c r="WJD816" s="47"/>
      <c r="WJE816" s="47"/>
      <c r="WJF816" s="47"/>
      <c r="WJG816" s="47"/>
      <c r="WJH816" s="47"/>
      <c r="WJI816" s="47"/>
      <c r="WJJ816" s="47"/>
      <c r="WJK816" s="47"/>
      <c r="WJL816" s="47"/>
      <c r="WJM816" s="47"/>
      <c r="WJN816" s="47"/>
      <c r="WJO816" s="47"/>
      <c r="WJP816" s="47"/>
      <c r="WJQ816" s="47"/>
      <c r="WJR816" s="47"/>
      <c r="WJS816" s="47"/>
      <c r="WJT816" s="47"/>
      <c r="WJU816" s="47"/>
      <c r="WJV816" s="47"/>
      <c r="WJW816" s="47"/>
      <c r="WJX816" s="47"/>
      <c r="WJY816" s="47"/>
      <c r="WJZ816" s="47"/>
      <c r="WKA816" s="47"/>
      <c r="WKB816" s="47"/>
      <c r="WKC816" s="47"/>
      <c r="WKD816" s="47"/>
      <c r="WKE816" s="47"/>
      <c r="WKF816" s="47"/>
      <c r="WKG816" s="47"/>
      <c r="WKH816" s="47"/>
      <c r="WKI816" s="47"/>
      <c r="WKJ816" s="47"/>
      <c r="WKK816" s="47"/>
      <c r="WKL816" s="47"/>
      <c r="WKM816" s="47"/>
      <c r="WKN816" s="47"/>
      <c r="WKO816" s="47"/>
      <c r="WKP816" s="47"/>
      <c r="WKQ816" s="47"/>
      <c r="WKR816" s="47"/>
      <c r="WKS816" s="47"/>
      <c r="WKT816" s="47"/>
      <c r="WKU816" s="47"/>
      <c r="WKV816" s="47"/>
      <c r="WKW816" s="47"/>
      <c r="WKX816" s="47"/>
      <c r="WKY816" s="47"/>
      <c r="WKZ816" s="47"/>
      <c r="WLA816" s="47"/>
      <c r="WLB816" s="47"/>
      <c r="WLC816" s="47"/>
      <c r="WLD816" s="47"/>
      <c r="WLE816" s="47"/>
      <c r="WLF816" s="47"/>
      <c r="WLG816" s="47"/>
      <c r="WLH816" s="47"/>
      <c r="WLI816" s="47"/>
      <c r="WLJ816" s="47"/>
      <c r="WLK816" s="47"/>
      <c r="WLL816" s="47"/>
      <c r="WLM816" s="47"/>
      <c r="WLN816" s="47"/>
      <c r="WLO816" s="47"/>
      <c r="WLP816" s="47"/>
      <c r="WLQ816" s="47"/>
      <c r="WLR816" s="47"/>
      <c r="WLS816" s="47"/>
      <c r="WLT816" s="47"/>
      <c r="WLU816" s="47"/>
      <c r="WLV816" s="47"/>
      <c r="WLW816" s="47"/>
      <c r="WLX816" s="47"/>
      <c r="WLY816" s="47"/>
      <c r="WLZ816" s="47"/>
      <c r="WMA816" s="47"/>
      <c r="WMB816" s="47"/>
      <c r="WMC816" s="47"/>
      <c r="WMD816" s="47"/>
      <c r="WME816" s="47"/>
      <c r="WMF816" s="47"/>
      <c r="WMG816" s="47"/>
      <c r="WMH816" s="47"/>
      <c r="WMI816" s="47"/>
      <c r="WMJ816" s="47"/>
      <c r="WMK816" s="47"/>
      <c r="WML816" s="47"/>
      <c r="WMM816" s="47"/>
      <c r="WMN816" s="47"/>
      <c r="WMO816" s="47"/>
      <c r="WMP816" s="47"/>
      <c r="WMQ816" s="47"/>
      <c r="WMR816" s="47"/>
      <c r="WMS816" s="47"/>
      <c r="WMT816" s="47"/>
      <c r="WMU816" s="47"/>
      <c r="WMV816" s="47"/>
      <c r="WMW816" s="47"/>
      <c r="WMX816" s="47"/>
      <c r="WMY816" s="47"/>
      <c r="WMZ816" s="47"/>
      <c r="WNA816" s="47"/>
      <c r="WNB816" s="47"/>
      <c r="WNC816" s="47"/>
      <c r="WND816" s="47"/>
      <c r="WNE816" s="47"/>
      <c r="WNF816" s="47"/>
      <c r="WNG816" s="47"/>
      <c r="WNH816" s="47"/>
      <c r="WNI816" s="47"/>
      <c r="WNJ816" s="47"/>
      <c r="WNK816" s="47"/>
      <c r="WNL816" s="47"/>
      <c r="WNM816" s="47"/>
      <c r="WNN816" s="47"/>
      <c r="WNO816" s="47"/>
      <c r="WNP816" s="47"/>
      <c r="WNQ816" s="47"/>
      <c r="WNR816" s="47"/>
      <c r="WNS816" s="47"/>
      <c r="WNT816" s="47"/>
      <c r="WNU816" s="47"/>
      <c r="WNV816" s="47"/>
      <c r="WNW816" s="47"/>
      <c r="WNX816" s="47"/>
      <c r="WNY816" s="47"/>
      <c r="WNZ816" s="47"/>
      <c r="WOA816" s="47"/>
      <c r="WOB816" s="47"/>
      <c r="WOC816" s="47"/>
      <c r="WOD816" s="47"/>
      <c r="WOE816" s="47"/>
      <c r="WOF816" s="47"/>
      <c r="WOG816" s="47"/>
      <c r="WOH816" s="47"/>
      <c r="WOI816" s="47"/>
      <c r="WOJ816" s="47"/>
      <c r="WOK816" s="47"/>
      <c r="WOL816" s="47"/>
      <c r="WOM816" s="47"/>
      <c r="WON816" s="47"/>
      <c r="WOO816" s="47"/>
      <c r="WOP816" s="47"/>
      <c r="WOQ816" s="47"/>
      <c r="WOR816" s="47"/>
      <c r="WOS816" s="47"/>
      <c r="WOT816" s="47"/>
      <c r="WOU816" s="47"/>
      <c r="WOV816" s="47"/>
      <c r="WOW816" s="47"/>
      <c r="WOX816" s="47"/>
      <c r="WOY816" s="47"/>
      <c r="WOZ816" s="47"/>
      <c r="WPA816" s="47"/>
      <c r="WPB816" s="47"/>
      <c r="WPC816" s="47"/>
      <c r="WPD816" s="47"/>
      <c r="WPE816" s="47"/>
      <c r="WPF816" s="47"/>
      <c r="WPG816" s="47"/>
      <c r="WPH816" s="47"/>
      <c r="WPI816" s="47"/>
      <c r="WPJ816" s="47"/>
      <c r="WPK816" s="47"/>
      <c r="WPL816" s="47"/>
      <c r="WPM816" s="47"/>
      <c r="WPN816" s="47"/>
      <c r="WPO816" s="47"/>
      <c r="WPP816" s="47"/>
      <c r="WPQ816" s="47"/>
      <c r="WPR816" s="47"/>
      <c r="WPS816" s="47"/>
      <c r="WPT816" s="47"/>
      <c r="WPU816" s="47"/>
      <c r="WPV816" s="47"/>
      <c r="WPW816" s="47"/>
      <c r="WPX816" s="47"/>
      <c r="WPY816" s="47"/>
      <c r="WPZ816" s="47"/>
      <c r="WQA816" s="47"/>
      <c r="WQB816" s="47"/>
      <c r="WQC816" s="47"/>
      <c r="WQD816" s="47"/>
      <c r="WQE816" s="47"/>
      <c r="WQF816" s="47"/>
      <c r="WQG816" s="47"/>
      <c r="WQH816" s="47"/>
      <c r="WQI816" s="47"/>
      <c r="WQJ816" s="47"/>
      <c r="WQK816" s="47"/>
      <c r="WQL816" s="47"/>
      <c r="WQM816" s="47"/>
      <c r="WQN816" s="47"/>
      <c r="WQO816" s="47"/>
      <c r="WQP816" s="47"/>
      <c r="WQQ816" s="47"/>
      <c r="WQR816" s="47"/>
      <c r="WQS816" s="47"/>
      <c r="WQT816" s="47"/>
      <c r="WQU816" s="47"/>
      <c r="WQV816" s="47"/>
      <c r="WQW816" s="47"/>
      <c r="WQX816" s="47"/>
      <c r="WQY816" s="47"/>
      <c r="WQZ816" s="47"/>
      <c r="WRA816" s="47"/>
      <c r="WRB816" s="47"/>
      <c r="WRC816" s="47"/>
      <c r="WRD816" s="47"/>
      <c r="WRE816" s="47"/>
      <c r="WRF816" s="47"/>
      <c r="WRG816" s="47"/>
      <c r="WRH816" s="47"/>
      <c r="WRI816" s="47"/>
      <c r="WRJ816" s="47"/>
      <c r="WRK816" s="47"/>
      <c r="WRL816" s="47"/>
      <c r="WRM816" s="47"/>
      <c r="WRN816" s="47"/>
      <c r="WRO816" s="47"/>
      <c r="WRP816" s="47"/>
      <c r="WRQ816" s="47"/>
      <c r="WRR816" s="47"/>
      <c r="WRS816" s="47"/>
      <c r="WRT816" s="47"/>
      <c r="WRU816" s="47"/>
      <c r="WRV816" s="47"/>
      <c r="WRW816" s="47"/>
      <c r="WRX816" s="47"/>
      <c r="WRY816" s="47"/>
      <c r="WRZ816" s="47"/>
      <c r="WSA816" s="47"/>
      <c r="WSB816" s="47"/>
      <c r="WSC816" s="47"/>
      <c r="WSD816" s="47"/>
      <c r="WSE816" s="47"/>
      <c r="WSF816" s="47"/>
      <c r="WSG816" s="47"/>
      <c r="WSH816" s="47"/>
      <c r="WSI816" s="47"/>
      <c r="WSJ816" s="47"/>
      <c r="WSK816" s="47"/>
      <c r="WSL816" s="47"/>
      <c r="WSM816" s="47"/>
      <c r="WSN816" s="47"/>
      <c r="WSO816" s="47"/>
      <c r="WSP816" s="47"/>
      <c r="WSQ816" s="47"/>
      <c r="WSR816" s="47"/>
      <c r="WSS816" s="47"/>
      <c r="WST816" s="47"/>
      <c r="WSU816" s="47"/>
      <c r="WSV816" s="47"/>
      <c r="WSW816" s="47"/>
      <c r="WSX816" s="47"/>
      <c r="WSY816" s="47"/>
      <c r="WSZ816" s="47"/>
      <c r="WTA816" s="47"/>
      <c r="WTB816" s="47"/>
      <c r="WTC816" s="47"/>
      <c r="WTD816" s="47"/>
      <c r="WTE816" s="47"/>
      <c r="WTF816" s="47"/>
      <c r="WTG816" s="47"/>
      <c r="WTH816" s="47"/>
      <c r="WTI816" s="47"/>
      <c r="WTJ816" s="47"/>
      <c r="WTK816" s="47"/>
      <c r="WTL816" s="47"/>
      <c r="WTM816" s="47"/>
      <c r="WTN816" s="47"/>
      <c r="WTO816" s="47"/>
      <c r="WTP816" s="47"/>
      <c r="WTQ816" s="47"/>
      <c r="WTR816" s="47"/>
      <c r="WTS816" s="47"/>
      <c r="WTT816" s="47"/>
      <c r="WTU816" s="47"/>
      <c r="WTV816" s="47"/>
      <c r="WTW816" s="47"/>
      <c r="WTX816" s="47"/>
      <c r="WTY816" s="47"/>
      <c r="WTZ816" s="47"/>
      <c r="WUA816" s="47"/>
      <c r="WUB816" s="47"/>
      <c r="WUC816" s="47"/>
      <c r="WUD816" s="47"/>
      <c r="WUE816" s="47"/>
      <c r="WUF816" s="47"/>
      <c r="WUG816" s="47"/>
      <c r="WUH816" s="47"/>
      <c r="WUI816" s="47"/>
      <c r="WUJ816" s="47"/>
      <c r="WUK816" s="47"/>
      <c r="WUL816" s="47"/>
      <c r="WUM816" s="47"/>
      <c r="WUN816" s="47"/>
      <c r="WUO816" s="47"/>
      <c r="WUP816" s="47"/>
      <c r="WUQ816" s="47"/>
      <c r="WUR816" s="47"/>
      <c r="WUS816" s="47"/>
      <c r="WUT816" s="47"/>
      <c r="WUU816" s="47"/>
      <c r="WUV816" s="47"/>
      <c r="WUW816" s="47"/>
      <c r="WUX816" s="47"/>
      <c r="WUY816" s="47"/>
      <c r="WUZ816" s="47"/>
      <c r="WVA816" s="47"/>
      <c r="WVB816" s="47"/>
      <c r="WVC816" s="47"/>
      <c r="WVD816" s="47"/>
      <c r="WVE816" s="47"/>
      <c r="WVF816" s="47"/>
      <c r="WVG816" s="47"/>
      <c r="WVH816" s="47"/>
      <c r="WVI816" s="47"/>
      <c r="WVJ816" s="47"/>
      <c r="WVK816" s="47"/>
      <c r="WVL816" s="47"/>
      <c r="WVM816" s="47"/>
      <c r="WVN816" s="47"/>
      <c r="WVO816" s="47"/>
      <c r="WVP816" s="47"/>
      <c r="WVQ816" s="47"/>
      <c r="WVR816" s="47"/>
      <c r="WVS816" s="47"/>
      <c r="WVT816" s="47"/>
      <c r="WVU816" s="47"/>
      <c r="WVV816" s="47"/>
      <c r="WVW816" s="47"/>
      <c r="WVX816" s="47"/>
      <c r="WVY816" s="47"/>
      <c r="WVZ816" s="47"/>
      <c r="WWA816" s="47"/>
      <c r="WWB816" s="47"/>
      <c r="WWC816" s="47"/>
      <c r="WWD816" s="47"/>
      <c r="WWE816" s="47"/>
      <c r="WWF816" s="47"/>
      <c r="WWG816" s="47"/>
      <c r="WWH816" s="47"/>
      <c r="WWI816" s="47"/>
      <c r="WWJ816" s="47"/>
      <c r="WWK816" s="47"/>
      <c r="WWL816" s="47"/>
      <c r="WWM816" s="47"/>
      <c r="WWN816" s="47"/>
      <c r="WWO816" s="47"/>
      <c r="WWP816" s="47"/>
      <c r="WWQ816" s="47"/>
      <c r="WWR816" s="47"/>
      <c r="WWS816" s="47"/>
      <c r="WWT816" s="47"/>
      <c r="WWU816" s="47"/>
      <c r="WWV816" s="47"/>
      <c r="WWW816" s="47"/>
      <c r="WWX816" s="47"/>
      <c r="WWY816" s="47"/>
      <c r="WWZ816" s="47"/>
      <c r="WXA816" s="47"/>
      <c r="WXB816" s="47"/>
      <c r="WXC816" s="47"/>
      <c r="WXD816" s="47"/>
      <c r="WXE816" s="47"/>
      <c r="WXF816" s="47"/>
      <c r="WXG816" s="47"/>
      <c r="WXH816" s="47"/>
      <c r="WXI816" s="47"/>
      <c r="WXJ816" s="47"/>
      <c r="WXK816" s="47"/>
      <c r="WXL816" s="47"/>
      <c r="WXM816" s="47"/>
      <c r="WXN816" s="47"/>
      <c r="WXO816" s="47"/>
      <c r="WXP816" s="47"/>
      <c r="WXQ816" s="47"/>
      <c r="WXR816" s="47"/>
      <c r="WXS816" s="47"/>
      <c r="WXT816" s="47"/>
      <c r="WXU816" s="47"/>
      <c r="WXV816" s="47"/>
      <c r="WXW816" s="47"/>
      <c r="WXX816" s="47"/>
      <c r="WXY816" s="47"/>
      <c r="WXZ816" s="47"/>
      <c r="WYA816" s="47"/>
      <c r="WYB816" s="47"/>
      <c r="WYC816" s="47"/>
      <c r="WYD816" s="47"/>
      <c r="WYE816" s="47"/>
      <c r="WYF816" s="47"/>
      <c r="WYG816" s="47"/>
      <c r="WYH816" s="47"/>
      <c r="WYI816" s="47"/>
      <c r="WYJ816" s="47"/>
      <c r="WYK816" s="47"/>
      <c r="WYL816" s="47"/>
      <c r="WYM816" s="47"/>
      <c r="WYN816" s="47"/>
      <c r="WYO816" s="47"/>
      <c r="WYP816" s="47"/>
      <c r="WYQ816" s="47"/>
      <c r="WYR816" s="47"/>
      <c r="WYS816" s="47"/>
      <c r="WYT816" s="47"/>
      <c r="WYU816" s="47"/>
      <c r="WYV816" s="47"/>
      <c r="WYW816" s="47"/>
      <c r="WYX816" s="47"/>
      <c r="WYY816" s="47"/>
      <c r="WYZ816" s="47"/>
      <c r="WZA816" s="47"/>
      <c r="WZB816" s="47"/>
      <c r="WZC816" s="47"/>
      <c r="WZD816" s="47"/>
      <c r="WZE816" s="47"/>
      <c r="WZF816" s="47"/>
      <c r="WZG816" s="47"/>
      <c r="WZH816" s="47"/>
      <c r="WZI816" s="47"/>
      <c r="WZJ816" s="47"/>
      <c r="WZK816" s="47"/>
      <c r="WZL816" s="47"/>
      <c r="WZM816" s="47"/>
      <c r="WZN816" s="47"/>
      <c r="WZO816" s="47"/>
      <c r="WZP816" s="47"/>
      <c r="WZQ816" s="47"/>
      <c r="WZR816" s="47"/>
      <c r="WZS816" s="47"/>
      <c r="WZT816" s="47"/>
      <c r="WZU816" s="47"/>
      <c r="WZV816" s="47"/>
      <c r="WZW816" s="47"/>
      <c r="WZX816" s="47"/>
      <c r="WZY816" s="47"/>
      <c r="WZZ816" s="47"/>
      <c r="XAA816" s="47"/>
      <c r="XAB816" s="47"/>
      <c r="XAC816" s="47"/>
      <c r="XAD816" s="47"/>
      <c r="XAE816" s="47"/>
      <c r="XAF816" s="47"/>
      <c r="XAG816" s="47"/>
      <c r="XAH816" s="47"/>
      <c r="XAI816" s="47"/>
      <c r="XAJ816" s="47"/>
      <c r="XAK816" s="47"/>
      <c r="XAL816" s="47"/>
      <c r="XAM816" s="47"/>
      <c r="XAN816" s="47"/>
      <c r="XAO816" s="47"/>
      <c r="XAP816" s="47"/>
      <c r="XAQ816" s="47"/>
      <c r="XAR816" s="47"/>
      <c r="XAS816" s="47"/>
      <c r="XAT816" s="47"/>
      <c r="XAU816" s="47"/>
      <c r="XAV816" s="47"/>
      <c r="XAW816" s="47"/>
      <c r="XAX816" s="47"/>
      <c r="XAY816" s="47"/>
      <c r="XAZ816" s="47"/>
      <c r="XBA816" s="47"/>
      <c r="XBB816" s="47"/>
      <c r="XBC816" s="47"/>
      <c r="XBD816" s="47"/>
      <c r="XBE816" s="47"/>
      <c r="XBF816" s="47"/>
      <c r="XBG816" s="47"/>
      <c r="XBH816" s="47"/>
      <c r="XBI816" s="47"/>
      <c r="XBJ816" s="47"/>
      <c r="XBK816" s="47"/>
      <c r="XBL816" s="47"/>
      <c r="XBM816" s="47"/>
      <c r="XBN816" s="47"/>
      <c r="XBO816" s="47"/>
      <c r="XBP816" s="47"/>
      <c r="XBQ816" s="47"/>
      <c r="XBR816" s="47"/>
      <c r="XBS816" s="47"/>
      <c r="XBT816" s="47"/>
      <c r="XBU816" s="47"/>
      <c r="XBV816" s="47"/>
      <c r="XBW816" s="47"/>
      <c r="XBX816" s="47"/>
      <c r="XBY816" s="47"/>
      <c r="XBZ816" s="47"/>
      <c r="XCA816" s="47"/>
      <c r="XCB816" s="47"/>
      <c r="XCC816" s="47"/>
      <c r="XCD816" s="47"/>
      <c r="XCE816" s="47"/>
      <c r="XCF816" s="47"/>
      <c r="XCG816" s="47"/>
      <c r="XCH816" s="47"/>
      <c r="XCI816" s="47"/>
      <c r="XCJ816" s="47"/>
      <c r="XCK816" s="47"/>
      <c r="XCL816" s="47"/>
      <c r="XCM816" s="47"/>
      <c r="XCN816" s="47"/>
      <c r="XCO816" s="47"/>
      <c r="XCP816" s="47"/>
      <c r="XCQ816" s="47"/>
      <c r="XCR816" s="47"/>
      <c r="XCS816" s="47"/>
      <c r="XCT816" s="47"/>
      <c r="XCU816" s="47"/>
      <c r="XCV816" s="47"/>
      <c r="XCW816" s="47"/>
      <c r="XCX816" s="47"/>
      <c r="XCY816" s="47"/>
      <c r="XCZ816" s="47"/>
      <c r="XDA816" s="47"/>
      <c r="XDB816" s="47"/>
      <c r="XDC816" s="47"/>
      <c r="XDD816" s="47"/>
      <c r="XDE816" s="47"/>
      <c r="XDF816" s="47"/>
      <c r="XDG816" s="47"/>
      <c r="XDH816" s="47"/>
      <c r="XDI816" s="47"/>
      <c r="XDJ816" s="47"/>
      <c r="XDK816" s="47"/>
      <c r="XDL816" s="47"/>
      <c r="XDM816" s="47"/>
      <c r="XDN816" s="47"/>
      <c r="XDO816" s="47"/>
      <c r="XDP816" s="47"/>
      <c r="XDQ816" s="47"/>
      <c r="XDR816" s="47"/>
      <c r="XDS816" s="47"/>
      <c r="XDT816" s="47"/>
      <c r="XDU816" s="47"/>
      <c r="XDV816" s="47"/>
      <c r="XDW816" s="47"/>
      <c r="XDX816" s="47"/>
      <c r="XDY816" s="47"/>
      <c r="XDZ816" s="47"/>
      <c r="XEA816" s="47"/>
      <c r="XEB816" s="47"/>
      <c r="XEC816" s="47"/>
      <c r="XED816" s="47"/>
      <c r="XEE816" s="47"/>
      <c r="XEF816" s="47"/>
      <c r="XEG816" s="47"/>
      <c r="XEH816" s="47"/>
      <c r="XEI816" s="47"/>
      <c r="XEJ816" s="47"/>
      <c r="XEK816" s="47"/>
      <c r="XEL816" s="47"/>
      <c r="XEM816" s="47"/>
      <c r="XEN816" s="47"/>
      <c r="XEO816" s="47"/>
      <c r="XEP816" s="47"/>
      <c r="XEQ816" s="47"/>
      <c r="XER816" s="47"/>
      <c r="XES816" s="47"/>
      <c r="XET816" s="47"/>
      <c r="XEU816" s="47"/>
      <c r="XEV816" s="47"/>
      <c r="XEW816" s="47"/>
      <c r="XEX816" s="47"/>
    </row>
    <row r="817" spans="1:16378" s="4" customFormat="1" x14ac:dyDescent="0.2">
      <c r="A817" s="48">
        <v>3111</v>
      </c>
      <c r="B817" s="48">
        <v>5139</v>
      </c>
      <c r="C817" s="140">
        <v>20222000000</v>
      </c>
      <c r="D817" s="49" t="s">
        <v>247</v>
      </c>
      <c r="E817" s="71" t="s">
        <v>267</v>
      </c>
      <c r="F817" s="16"/>
      <c r="G817" s="74">
        <v>200000</v>
      </c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  <c r="CC817" s="47"/>
      <c r="CD817" s="47"/>
      <c r="CE817" s="47"/>
      <c r="CF817" s="47"/>
      <c r="CG817" s="47"/>
      <c r="CH817" s="47"/>
      <c r="CI817" s="47"/>
      <c r="CJ817" s="47"/>
      <c r="CK817" s="47"/>
      <c r="CL817" s="47"/>
      <c r="CM817" s="47"/>
      <c r="CN817" s="47"/>
      <c r="CO817" s="47"/>
      <c r="CP817" s="47"/>
      <c r="CQ817" s="47"/>
      <c r="CR817" s="47"/>
      <c r="CS817" s="47"/>
      <c r="CT817" s="47"/>
      <c r="CU817" s="47"/>
      <c r="CV817" s="47"/>
      <c r="CW817" s="47"/>
      <c r="CX817" s="47"/>
      <c r="CY817" s="47"/>
      <c r="CZ817" s="47"/>
      <c r="DA817" s="47"/>
      <c r="DB817" s="47"/>
      <c r="DC817" s="47"/>
      <c r="DD817" s="47"/>
      <c r="DE817" s="47"/>
      <c r="DF817" s="47"/>
      <c r="DG817" s="47"/>
      <c r="DH817" s="47"/>
      <c r="DI817" s="47"/>
      <c r="DJ817" s="47"/>
      <c r="DK817" s="47"/>
      <c r="DL817" s="47"/>
      <c r="DM817" s="47"/>
      <c r="DN817" s="47"/>
      <c r="DO817" s="47"/>
      <c r="DP817" s="47"/>
      <c r="DQ817" s="47"/>
      <c r="DR817" s="47"/>
      <c r="DS817" s="47"/>
      <c r="DT817" s="47"/>
      <c r="DU817" s="47"/>
      <c r="DV817" s="47"/>
      <c r="DW817" s="47"/>
      <c r="DX817" s="47"/>
      <c r="DY817" s="47"/>
      <c r="DZ817" s="47"/>
      <c r="EA817" s="47"/>
      <c r="EB817" s="47"/>
      <c r="EC817" s="47"/>
      <c r="ED817" s="47"/>
      <c r="EE817" s="47"/>
      <c r="EF817" s="47"/>
      <c r="EG817" s="47"/>
      <c r="EH817" s="47"/>
      <c r="EI817" s="47"/>
      <c r="EJ817" s="47"/>
      <c r="EK817" s="47"/>
      <c r="EL817" s="47"/>
      <c r="EM817" s="47"/>
      <c r="EN817" s="47"/>
      <c r="EO817" s="47"/>
      <c r="EP817" s="47"/>
      <c r="EQ817" s="47"/>
      <c r="ER817" s="47"/>
      <c r="ES817" s="47"/>
      <c r="ET817" s="47"/>
      <c r="EU817" s="47"/>
      <c r="EV817" s="47"/>
      <c r="EW817" s="47"/>
      <c r="EX817" s="47"/>
      <c r="EY817" s="47"/>
      <c r="EZ817" s="47"/>
      <c r="FA817" s="47"/>
      <c r="FB817" s="47"/>
      <c r="FC817" s="47"/>
      <c r="FD817" s="47"/>
      <c r="FE817" s="47"/>
      <c r="FF817" s="47"/>
      <c r="FG817" s="47"/>
      <c r="FH817" s="47"/>
      <c r="FI817" s="47"/>
      <c r="FJ817" s="47"/>
      <c r="FK817" s="47"/>
      <c r="FL817" s="47"/>
      <c r="FM817" s="47"/>
      <c r="FN817" s="47"/>
      <c r="FO817" s="47"/>
      <c r="FP817" s="47"/>
      <c r="FQ817" s="47"/>
      <c r="FR817" s="47"/>
      <c r="FS817" s="47"/>
      <c r="FT817" s="47"/>
      <c r="FU817" s="47"/>
      <c r="FV817" s="47"/>
      <c r="FW817" s="47"/>
      <c r="FX817" s="47"/>
      <c r="FY817" s="47"/>
      <c r="FZ817" s="47"/>
      <c r="GA817" s="47"/>
      <c r="GB817" s="47"/>
      <c r="GC817" s="47"/>
      <c r="GD817" s="47"/>
      <c r="GE817" s="47"/>
      <c r="GF817" s="47"/>
      <c r="GG817" s="47"/>
      <c r="GH817" s="47"/>
      <c r="GI817" s="47"/>
      <c r="GJ817" s="47"/>
      <c r="GK817" s="47"/>
      <c r="GL817" s="47"/>
      <c r="GM817" s="47"/>
      <c r="GN817" s="47"/>
      <c r="GO817" s="47"/>
      <c r="GP817" s="47"/>
      <c r="GQ817" s="47"/>
      <c r="GR817" s="47"/>
      <c r="GS817" s="47"/>
      <c r="GT817" s="47"/>
      <c r="GU817" s="47"/>
      <c r="GV817" s="47"/>
      <c r="GW817" s="47"/>
      <c r="GX817" s="47"/>
      <c r="GY817" s="47"/>
      <c r="GZ817" s="47"/>
      <c r="HA817" s="47"/>
      <c r="HB817" s="47"/>
      <c r="HC817" s="47"/>
      <c r="HD817" s="47"/>
      <c r="HE817" s="47"/>
      <c r="HF817" s="47"/>
      <c r="HG817" s="47"/>
      <c r="HH817" s="47"/>
      <c r="HI817" s="47"/>
      <c r="HJ817" s="47"/>
      <c r="HK817" s="47"/>
      <c r="HL817" s="47"/>
      <c r="HM817" s="47"/>
      <c r="HN817" s="47"/>
      <c r="HO817" s="47"/>
      <c r="HP817" s="47"/>
      <c r="HQ817" s="47"/>
      <c r="HR817" s="47"/>
      <c r="HS817" s="47"/>
      <c r="HT817" s="47"/>
      <c r="HU817" s="47"/>
      <c r="HV817" s="47"/>
      <c r="HW817" s="47"/>
      <c r="HX817" s="47"/>
      <c r="HY817" s="47"/>
      <c r="HZ817" s="47"/>
      <c r="IA817" s="47"/>
      <c r="IB817" s="47"/>
      <c r="IC817" s="47"/>
      <c r="ID817" s="47"/>
      <c r="IE817" s="47"/>
      <c r="IF817" s="47"/>
      <c r="IG817" s="47"/>
      <c r="IH817" s="47"/>
      <c r="II817" s="47"/>
      <c r="IJ817" s="47"/>
      <c r="IK817" s="47"/>
      <c r="IL817" s="47"/>
      <c r="IM817" s="47"/>
      <c r="IN817" s="47"/>
      <c r="IO817" s="47"/>
      <c r="IP817" s="47"/>
      <c r="IQ817" s="47"/>
      <c r="IR817" s="47"/>
      <c r="IS817" s="47"/>
      <c r="IT817" s="47"/>
      <c r="IU817" s="47"/>
      <c r="IV817" s="47"/>
      <c r="IW817" s="47"/>
      <c r="IX817" s="47"/>
      <c r="IY817" s="47"/>
      <c r="IZ817" s="47"/>
      <c r="JA817" s="47"/>
      <c r="JB817" s="47"/>
      <c r="JC817" s="47"/>
      <c r="JD817" s="47"/>
      <c r="JE817" s="47"/>
      <c r="JF817" s="47"/>
      <c r="JG817" s="47"/>
      <c r="JH817" s="47"/>
      <c r="JI817" s="47"/>
      <c r="JJ817" s="47"/>
      <c r="JK817" s="47"/>
      <c r="JL817" s="47"/>
      <c r="JM817" s="47"/>
      <c r="JN817" s="47"/>
      <c r="JO817" s="47"/>
      <c r="JP817" s="47"/>
      <c r="JQ817" s="47"/>
      <c r="JR817" s="47"/>
      <c r="JS817" s="47"/>
      <c r="JT817" s="47"/>
      <c r="JU817" s="47"/>
      <c r="JV817" s="47"/>
      <c r="JW817" s="47"/>
      <c r="JX817" s="47"/>
      <c r="JY817" s="47"/>
      <c r="JZ817" s="47"/>
      <c r="KA817" s="47"/>
      <c r="KB817" s="47"/>
      <c r="KC817" s="47"/>
      <c r="KD817" s="47"/>
      <c r="KE817" s="47"/>
      <c r="KF817" s="47"/>
      <c r="KG817" s="47"/>
      <c r="KH817" s="47"/>
      <c r="KI817" s="47"/>
      <c r="KJ817" s="47"/>
      <c r="KK817" s="47"/>
      <c r="KL817" s="47"/>
      <c r="KM817" s="47"/>
      <c r="KN817" s="47"/>
      <c r="KO817" s="47"/>
      <c r="KP817" s="47"/>
      <c r="KQ817" s="47"/>
      <c r="KR817" s="47"/>
      <c r="KS817" s="47"/>
      <c r="KT817" s="47"/>
      <c r="KU817" s="47"/>
      <c r="KV817" s="47"/>
      <c r="KW817" s="47"/>
      <c r="KX817" s="47"/>
      <c r="KY817" s="47"/>
      <c r="KZ817" s="47"/>
      <c r="LA817" s="47"/>
      <c r="LB817" s="47"/>
      <c r="LC817" s="47"/>
      <c r="LD817" s="47"/>
      <c r="LE817" s="47"/>
      <c r="LF817" s="47"/>
      <c r="LG817" s="47"/>
      <c r="LH817" s="47"/>
      <c r="LI817" s="47"/>
      <c r="LJ817" s="47"/>
      <c r="LK817" s="47"/>
      <c r="LL817" s="47"/>
      <c r="LM817" s="47"/>
      <c r="LN817" s="47"/>
      <c r="LO817" s="47"/>
      <c r="LP817" s="47"/>
      <c r="LQ817" s="47"/>
      <c r="LR817" s="47"/>
      <c r="LS817" s="47"/>
      <c r="LT817" s="47"/>
      <c r="LU817" s="47"/>
      <c r="LV817" s="47"/>
      <c r="LW817" s="47"/>
      <c r="LX817" s="47"/>
      <c r="LY817" s="47"/>
      <c r="LZ817" s="47"/>
      <c r="MA817" s="47"/>
      <c r="MB817" s="47"/>
      <c r="MC817" s="47"/>
      <c r="MD817" s="47"/>
      <c r="ME817" s="47"/>
      <c r="MF817" s="47"/>
      <c r="MG817" s="47"/>
      <c r="MH817" s="47"/>
      <c r="MI817" s="47"/>
      <c r="MJ817" s="47"/>
      <c r="MK817" s="47"/>
      <c r="ML817" s="47"/>
      <c r="MM817" s="47"/>
      <c r="MN817" s="47"/>
      <c r="MO817" s="47"/>
      <c r="MP817" s="47"/>
      <c r="MQ817" s="47"/>
      <c r="MR817" s="47"/>
      <c r="MS817" s="47"/>
      <c r="MT817" s="47"/>
      <c r="MU817" s="47"/>
      <c r="MV817" s="47"/>
      <c r="MW817" s="47"/>
      <c r="MX817" s="47"/>
      <c r="MY817" s="47"/>
      <c r="MZ817" s="47"/>
      <c r="NA817" s="47"/>
      <c r="NB817" s="47"/>
      <c r="NC817" s="47"/>
      <c r="ND817" s="47"/>
      <c r="NE817" s="47"/>
      <c r="NF817" s="47"/>
      <c r="NG817" s="47"/>
      <c r="NH817" s="47"/>
      <c r="NI817" s="47"/>
      <c r="NJ817" s="47"/>
      <c r="NK817" s="47"/>
      <c r="NL817" s="47"/>
      <c r="NM817" s="47"/>
      <c r="NN817" s="47"/>
      <c r="NO817" s="47"/>
      <c r="NP817" s="47"/>
      <c r="NQ817" s="47"/>
      <c r="NR817" s="47"/>
      <c r="NS817" s="47"/>
      <c r="NT817" s="47"/>
      <c r="NU817" s="47"/>
      <c r="NV817" s="47"/>
      <c r="NW817" s="47"/>
      <c r="NX817" s="47"/>
      <c r="NY817" s="47"/>
      <c r="NZ817" s="47"/>
      <c r="OA817" s="47"/>
      <c r="OB817" s="47"/>
      <c r="OC817" s="47"/>
      <c r="OD817" s="47"/>
      <c r="OE817" s="47"/>
      <c r="OF817" s="47"/>
      <c r="OG817" s="47"/>
      <c r="OH817" s="47"/>
      <c r="OI817" s="47"/>
      <c r="OJ817" s="47"/>
      <c r="OK817" s="47"/>
      <c r="OL817" s="47"/>
      <c r="OM817" s="47"/>
      <c r="ON817" s="47"/>
      <c r="OO817" s="47"/>
      <c r="OP817" s="47"/>
      <c r="OQ817" s="47"/>
      <c r="OR817" s="47"/>
      <c r="OS817" s="47"/>
      <c r="OT817" s="47"/>
      <c r="OU817" s="47"/>
      <c r="OV817" s="47"/>
      <c r="OW817" s="47"/>
      <c r="OX817" s="47"/>
      <c r="OY817" s="47"/>
      <c r="OZ817" s="47"/>
      <c r="PA817" s="47"/>
      <c r="PB817" s="47"/>
      <c r="PC817" s="47"/>
      <c r="PD817" s="47"/>
      <c r="PE817" s="47"/>
      <c r="PF817" s="47"/>
      <c r="PG817" s="47"/>
      <c r="PH817" s="47"/>
      <c r="PI817" s="47"/>
      <c r="PJ817" s="47"/>
      <c r="PK817" s="47"/>
      <c r="PL817" s="47"/>
      <c r="PM817" s="47"/>
      <c r="PN817" s="47"/>
      <c r="PO817" s="47"/>
      <c r="PP817" s="47"/>
      <c r="PQ817" s="47"/>
      <c r="PR817" s="47"/>
      <c r="PS817" s="47"/>
      <c r="PT817" s="47"/>
      <c r="PU817" s="47"/>
      <c r="PV817" s="47"/>
      <c r="PW817" s="47"/>
      <c r="PX817" s="47"/>
      <c r="PY817" s="47"/>
      <c r="PZ817" s="47"/>
      <c r="QA817" s="47"/>
      <c r="QB817" s="47"/>
      <c r="QC817" s="47"/>
      <c r="QD817" s="47"/>
      <c r="QE817" s="47"/>
      <c r="QF817" s="47"/>
      <c r="QG817" s="47"/>
      <c r="QH817" s="47"/>
      <c r="QI817" s="47"/>
      <c r="QJ817" s="47"/>
      <c r="QK817" s="47"/>
      <c r="QL817" s="47"/>
      <c r="QM817" s="47"/>
      <c r="QN817" s="47"/>
      <c r="QO817" s="47"/>
      <c r="QP817" s="47"/>
      <c r="QQ817" s="47"/>
      <c r="QR817" s="47"/>
      <c r="QS817" s="47"/>
      <c r="QT817" s="47"/>
      <c r="QU817" s="47"/>
      <c r="QV817" s="47"/>
      <c r="QW817" s="47"/>
      <c r="QX817" s="47"/>
      <c r="QY817" s="47"/>
      <c r="QZ817" s="47"/>
      <c r="RA817" s="47"/>
      <c r="RB817" s="47"/>
      <c r="RC817" s="47"/>
      <c r="RD817" s="47"/>
      <c r="RE817" s="47"/>
      <c r="RF817" s="47"/>
      <c r="RG817" s="47"/>
      <c r="RH817" s="47"/>
      <c r="RI817" s="47"/>
      <c r="RJ817" s="47"/>
      <c r="RK817" s="47"/>
      <c r="RL817" s="47"/>
      <c r="RM817" s="47"/>
      <c r="RN817" s="47"/>
      <c r="RO817" s="47"/>
      <c r="RP817" s="47"/>
      <c r="RQ817" s="47"/>
      <c r="RR817" s="47"/>
      <c r="RS817" s="47"/>
      <c r="RT817" s="47"/>
      <c r="RU817" s="47"/>
      <c r="RV817" s="47"/>
      <c r="RW817" s="47"/>
      <c r="RX817" s="47"/>
      <c r="RY817" s="47"/>
      <c r="RZ817" s="47"/>
      <c r="SA817" s="47"/>
      <c r="SB817" s="47"/>
      <c r="SC817" s="47"/>
      <c r="SD817" s="47"/>
      <c r="SE817" s="47"/>
      <c r="SF817" s="47"/>
      <c r="SG817" s="47"/>
      <c r="SH817" s="47"/>
      <c r="SI817" s="47"/>
      <c r="SJ817" s="47"/>
      <c r="SK817" s="47"/>
      <c r="SL817" s="47"/>
      <c r="SM817" s="47"/>
      <c r="SN817" s="47"/>
      <c r="SO817" s="47"/>
      <c r="SP817" s="47"/>
      <c r="SQ817" s="47"/>
      <c r="SR817" s="47"/>
      <c r="SS817" s="47"/>
      <c r="ST817" s="47"/>
      <c r="SU817" s="47"/>
      <c r="SV817" s="47"/>
      <c r="SW817" s="47"/>
      <c r="SX817" s="47"/>
      <c r="SY817" s="47"/>
      <c r="SZ817" s="47"/>
      <c r="TA817" s="47"/>
      <c r="TB817" s="47"/>
      <c r="TC817" s="47"/>
      <c r="TD817" s="47"/>
      <c r="TE817" s="47"/>
      <c r="TF817" s="47"/>
      <c r="TG817" s="47"/>
      <c r="TH817" s="47"/>
      <c r="TI817" s="47"/>
      <c r="TJ817" s="47"/>
      <c r="TK817" s="47"/>
      <c r="TL817" s="47"/>
      <c r="TM817" s="47"/>
      <c r="TN817" s="47"/>
      <c r="TO817" s="47"/>
      <c r="TP817" s="47"/>
      <c r="TQ817" s="47"/>
      <c r="TR817" s="47"/>
      <c r="TS817" s="47"/>
      <c r="TT817" s="47"/>
      <c r="TU817" s="47"/>
      <c r="TV817" s="47"/>
      <c r="TW817" s="47"/>
      <c r="TX817" s="47"/>
      <c r="TY817" s="47"/>
      <c r="TZ817" s="47"/>
      <c r="UA817" s="47"/>
      <c r="UB817" s="47"/>
      <c r="UC817" s="47"/>
      <c r="UD817" s="47"/>
      <c r="UE817" s="47"/>
      <c r="UF817" s="47"/>
      <c r="UG817" s="47"/>
      <c r="UH817" s="47"/>
      <c r="UI817" s="47"/>
      <c r="UJ817" s="47"/>
      <c r="UK817" s="47"/>
      <c r="UL817" s="47"/>
      <c r="UM817" s="47"/>
      <c r="UN817" s="47"/>
      <c r="UO817" s="47"/>
      <c r="UP817" s="47"/>
      <c r="UQ817" s="47"/>
      <c r="UR817" s="47"/>
      <c r="US817" s="47"/>
      <c r="UT817" s="47"/>
      <c r="UU817" s="47"/>
      <c r="UV817" s="47"/>
      <c r="UW817" s="47"/>
      <c r="UX817" s="47"/>
      <c r="UY817" s="47"/>
      <c r="UZ817" s="47"/>
      <c r="VA817" s="47"/>
      <c r="VB817" s="47"/>
      <c r="VC817" s="47"/>
      <c r="VD817" s="47"/>
      <c r="VE817" s="47"/>
      <c r="VF817" s="47"/>
      <c r="VG817" s="47"/>
      <c r="VH817" s="47"/>
      <c r="VI817" s="47"/>
      <c r="VJ817" s="47"/>
      <c r="VK817" s="47"/>
      <c r="VL817" s="47"/>
      <c r="VM817" s="47"/>
      <c r="VN817" s="47"/>
      <c r="VO817" s="47"/>
      <c r="VP817" s="47"/>
      <c r="VQ817" s="47"/>
      <c r="VR817" s="47"/>
      <c r="VS817" s="47"/>
      <c r="VT817" s="47"/>
      <c r="VU817" s="47"/>
      <c r="VV817" s="47"/>
      <c r="VW817" s="47"/>
      <c r="VX817" s="47"/>
      <c r="VY817" s="47"/>
      <c r="VZ817" s="47"/>
      <c r="WA817" s="47"/>
      <c r="WB817" s="47"/>
      <c r="WC817" s="47"/>
      <c r="WD817" s="47"/>
      <c r="WE817" s="47"/>
      <c r="WF817" s="47"/>
      <c r="WG817" s="47"/>
      <c r="WH817" s="47"/>
      <c r="WI817" s="47"/>
      <c r="WJ817" s="47"/>
      <c r="WK817" s="47"/>
      <c r="WL817" s="47"/>
      <c r="WM817" s="47"/>
      <c r="WN817" s="47"/>
      <c r="WO817" s="47"/>
      <c r="WP817" s="47"/>
      <c r="WQ817" s="47"/>
      <c r="WR817" s="47"/>
      <c r="WS817" s="47"/>
      <c r="WT817" s="47"/>
      <c r="WU817" s="47"/>
      <c r="WV817" s="47"/>
      <c r="WW817" s="47"/>
      <c r="WX817" s="47"/>
      <c r="WY817" s="47"/>
      <c r="WZ817" s="47"/>
      <c r="XA817" s="47"/>
      <c r="XB817" s="47"/>
      <c r="XC817" s="47"/>
      <c r="XD817" s="47"/>
      <c r="XE817" s="47"/>
      <c r="XF817" s="47"/>
      <c r="XG817" s="47"/>
      <c r="XH817" s="47"/>
      <c r="XI817" s="47"/>
      <c r="XJ817" s="47"/>
      <c r="XK817" s="47"/>
      <c r="XL817" s="47"/>
      <c r="XM817" s="47"/>
      <c r="XN817" s="47"/>
      <c r="XO817" s="47"/>
      <c r="XP817" s="47"/>
      <c r="XQ817" s="47"/>
      <c r="XR817" s="47"/>
      <c r="XS817" s="47"/>
      <c r="XT817" s="47"/>
      <c r="XU817" s="47"/>
      <c r="XV817" s="47"/>
      <c r="XW817" s="47"/>
      <c r="XX817" s="47"/>
      <c r="XY817" s="47"/>
      <c r="XZ817" s="47"/>
      <c r="YA817" s="47"/>
      <c r="YB817" s="47"/>
      <c r="YC817" s="47"/>
      <c r="YD817" s="47"/>
      <c r="YE817" s="47"/>
      <c r="YF817" s="47"/>
      <c r="YG817" s="47"/>
      <c r="YH817" s="47"/>
      <c r="YI817" s="47"/>
      <c r="YJ817" s="47"/>
      <c r="YK817" s="47"/>
      <c r="YL817" s="47"/>
      <c r="YM817" s="47"/>
      <c r="YN817" s="47"/>
      <c r="YO817" s="47"/>
      <c r="YP817" s="47"/>
      <c r="YQ817" s="47"/>
      <c r="YR817" s="47"/>
      <c r="YS817" s="47"/>
      <c r="YT817" s="47"/>
      <c r="YU817" s="47"/>
      <c r="YV817" s="47"/>
      <c r="YW817" s="47"/>
      <c r="YX817" s="47"/>
      <c r="YY817" s="47"/>
      <c r="YZ817" s="47"/>
      <c r="ZA817" s="47"/>
      <c r="ZB817" s="47"/>
      <c r="ZC817" s="47"/>
      <c r="ZD817" s="47"/>
      <c r="ZE817" s="47"/>
      <c r="ZF817" s="47"/>
      <c r="ZG817" s="47"/>
      <c r="ZH817" s="47"/>
      <c r="ZI817" s="47"/>
      <c r="ZJ817" s="47"/>
      <c r="ZK817" s="47"/>
      <c r="ZL817" s="47"/>
      <c r="ZM817" s="47"/>
      <c r="ZN817" s="47"/>
      <c r="ZO817" s="47"/>
      <c r="ZP817" s="47"/>
      <c r="ZQ817" s="47"/>
      <c r="ZR817" s="47"/>
      <c r="ZS817" s="47"/>
      <c r="ZT817" s="47"/>
      <c r="ZU817" s="47"/>
      <c r="ZV817" s="47"/>
      <c r="ZW817" s="47"/>
      <c r="ZX817" s="47"/>
      <c r="ZY817" s="47"/>
      <c r="ZZ817" s="47"/>
      <c r="AAA817" s="47"/>
      <c r="AAB817" s="47"/>
      <c r="AAC817" s="47"/>
      <c r="AAD817" s="47"/>
      <c r="AAE817" s="47"/>
      <c r="AAF817" s="47"/>
      <c r="AAG817" s="47"/>
      <c r="AAH817" s="47"/>
      <c r="AAI817" s="47"/>
      <c r="AAJ817" s="47"/>
      <c r="AAK817" s="47"/>
      <c r="AAL817" s="47"/>
      <c r="AAM817" s="47"/>
      <c r="AAN817" s="47"/>
      <c r="AAO817" s="47"/>
      <c r="AAP817" s="47"/>
      <c r="AAQ817" s="47"/>
      <c r="AAR817" s="47"/>
      <c r="AAS817" s="47"/>
      <c r="AAT817" s="47"/>
      <c r="AAU817" s="47"/>
      <c r="AAV817" s="47"/>
      <c r="AAW817" s="47"/>
      <c r="AAX817" s="47"/>
      <c r="AAY817" s="47"/>
      <c r="AAZ817" s="47"/>
      <c r="ABA817" s="47"/>
      <c r="ABB817" s="47"/>
      <c r="ABC817" s="47"/>
      <c r="ABD817" s="47"/>
      <c r="ABE817" s="47"/>
      <c r="ABF817" s="47"/>
      <c r="ABG817" s="47"/>
      <c r="ABH817" s="47"/>
      <c r="ABI817" s="47"/>
      <c r="ABJ817" s="47"/>
      <c r="ABK817" s="47"/>
      <c r="ABL817" s="47"/>
      <c r="ABM817" s="47"/>
      <c r="ABN817" s="47"/>
      <c r="ABO817" s="47"/>
      <c r="ABP817" s="47"/>
      <c r="ABQ817" s="47"/>
      <c r="ABR817" s="47"/>
      <c r="ABS817" s="47"/>
      <c r="ABT817" s="47"/>
      <c r="ABU817" s="47"/>
      <c r="ABV817" s="47"/>
      <c r="ABW817" s="47"/>
      <c r="ABX817" s="47"/>
      <c r="ABY817" s="47"/>
      <c r="ABZ817" s="47"/>
      <c r="ACA817" s="47"/>
      <c r="ACB817" s="47"/>
      <c r="ACC817" s="47"/>
      <c r="ACD817" s="47"/>
      <c r="ACE817" s="47"/>
      <c r="ACF817" s="47"/>
      <c r="ACG817" s="47"/>
      <c r="ACH817" s="47"/>
      <c r="ACI817" s="47"/>
      <c r="ACJ817" s="47"/>
      <c r="ACK817" s="47"/>
      <c r="ACL817" s="47"/>
      <c r="ACM817" s="47"/>
      <c r="ACN817" s="47"/>
      <c r="ACO817" s="47"/>
      <c r="ACP817" s="47"/>
      <c r="ACQ817" s="47"/>
      <c r="ACR817" s="47"/>
      <c r="ACS817" s="47"/>
      <c r="ACT817" s="47"/>
      <c r="ACU817" s="47"/>
      <c r="ACV817" s="47"/>
      <c r="ACW817" s="47"/>
      <c r="ACX817" s="47"/>
      <c r="ACY817" s="47"/>
      <c r="ACZ817" s="47"/>
      <c r="ADA817" s="47"/>
      <c r="ADB817" s="47"/>
      <c r="ADC817" s="47"/>
      <c r="ADD817" s="47"/>
      <c r="ADE817" s="47"/>
      <c r="ADF817" s="47"/>
      <c r="ADG817" s="47"/>
      <c r="ADH817" s="47"/>
      <c r="ADI817" s="47"/>
      <c r="ADJ817" s="47"/>
      <c r="ADK817" s="47"/>
      <c r="ADL817" s="47"/>
      <c r="ADM817" s="47"/>
      <c r="ADN817" s="47"/>
      <c r="ADO817" s="47"/>
      <c r="ADP817" s="47"/>
      <c r="ADQ817" s="47"/>
      <c r="ADR817" s="47"/>
      <c r="ADS817" s="47"/>
      <c r="ADT817" s="47"/>
      <c r="ADU817" s="47"/>
      <c r="ADV817" s="47"/>
      <c r="ADW817" s="47"/>
      <c r="ADX817" s="47"/>
      <c r="ADY817" s="47"/>
      <c r="ADZ817" s="47"/>
      <c r="AEA817" s="47"/>
      <c r="AEB817" s="47"/>
      <c r="AEC817" s="47"/>
      <c r="AED817" s="47"/>
      <c r="AEE817" s="47"/>
      <c r="AEF817" s="47"/>
      <c r="AEG817" s="47"/>
      <c r="AEH817" s="47"/>
      <c r="AEI817" s="47"/>
      <c r="AEJ817" s="47"/>
      <c r="AEK817" s="47"/>
      <c r="AEL817" s="47"/>
      <c r="AEM817" s="47"/>
      <c r="AEN817" s="47"/>
      <c r="AEO817" s="47"/>
      <c r="AEP817" s="47"/>
      <c r="AEQ817" s="47"/>
      <c r="AER817" s="47"/>
      <c r="AES817" s="47"/>
      <c r="AET817" s="47"/>
      <c r="AEU817" s="47"/>
      <c r="AEV817" s="47"/>
      <c r="AEW817" s="47"/>
      <c r="AEX817" s="47"/>
      <c r="AEY817" s="47"/>
      <c r="AEZ817" s="47"/>
      <c r="AFA817" s="47"/>
      <c r="AFB817" s="47"/>
      <c r="AFC817" s="47"/>
      <c r="AFD817" s="47"/>
      <c r="AFE817" s="47"/>
      <c r="AFF817" s="47"/>
      <c r="AFG817" s="47"/>
      <c r="AFH817" s="47"/>
      <c r="AFI817" s="47"/>
      <c r="AFJ817" s="47"/>
      <c r="AFK817" s="47"/>
      <c r="AFL817" s="47"/>
      <c r="AFM817" s="47"/>
      <c r="AFN817" s="47"/>
      <c r="AFO817" s="47"/>
      <c r="AFP817" s="47"/>
      <c r="AFQ817" s="47"/>
      <c r="AFR817" s="47"/>
      <c r="AFS817" s="47"/>
      <c r="AFT817" s="47"/>
      <c r="AFU817" s="47"/>
      <c r="AFV817" s="47"/>
      <c r="AFW817" s="47"/>
      <c r="AFX817" s="47"/>
      <c r="AFY817" s="47"/>
      <c r="AFZ817" s="47"/>
      <c r="AGA817" s="47"/>
      <c r="AGB817" s="47"/>
      <c r="AGC817" s="47"/>
      <c r="AGD817" s="47"/>
      <c r="AGE817" s="47"/>
      <c r="AGF817" s="47"/>
      <c r="AGG817" s="47"/>
      <c r="AGH817" s="47"/>
      <c r="AGI817" s="47"/>
      <c r="AGJ817" s="47"/>
      <c r="AGK817" s="47"/>
      <c r="AGL817" s="47"/>
      <c r="AGM817" s="47"/>
      <c r="AGN817" s="47"/>
      <c r="AGO817" s="47"/>
      <c r="AGP817" s="47"/>
      <c r="AGQ817" s="47"/>
      <c r="AGR817" s="47"/>
      <c r="AGS817" s="47"/>
      <c r="AGT817" s="47"/>
      <c r="AGU817" s="47"/>
      <c r="AGV817" s="47"/>
      <c r="AGW817" s="47"/>
      <c r="AGX817" s="47"/>
      <c r="AGY817" s="47"/>
      <c r="AGZ817" s="47"/>
      <c r="AHA817" s="47"/>
      <c r="AHB817" s="47"/>
      <c r="AHC817" s="47"/>
      <c r="AHD817" s="47"/>
      <c r="AHE817" s="47"/>
      <c r="AHF817" s="47"/>
      <c r="AHG817" s="47"/>
      <c r="AHH817" s="47"/>
      <c r="AHI817" s="47"/>
      <c r="AHJ817" s="47"/>
      <c r="AHK817" s="47"/>
      <c r="AHL817" s="47"/>
      <c r="AHM817" s="47"/>
      <c r="AHN817" s="47"/>
      <c r="AHO817" s="47"/>
      <c r="AHP817" s="47"/>
      <c r="AHQ817" s="47"/>
      <c r="AHR817" s="47"/>
      <c r="AHS817" s="47"/>
      <c r="AHT817" s="47"/>
      <c r="AHU817" s="47"/>
      <c r="AHV817" s="47"/>
      <c r="AHW817" s="47"/>
      <c r="AHX817" s="47"/>
      <c r="AHY817" s="47"/>
      <c r="AHZ817" s="47"/>
      <c r="AIA817" s="47"/>
      <c r="AIB817" s="47"/>
      <c r="AIC817" s="47"/>
      <c r="AID817" s="47"/>
      <c r="AIE817" s="47"/>
      <c r="AIF817" s="47"/>
      <c r="AIG817" s="47"/>
      <c r="AIH817" s="47"/>
      <c r="AII817" s="47"/>
      <c r="AIJ817" s="47"/>
      <c r="AIK817" s="47"/>
      <c r="AIL817" s="47"/>
      <c r="AIM817" s="47"/>
      <c r="AIN817" s="47"/>
      <c r="AIO817" s="47"/>
      <c r="AIP817" s="47"/>
      <c r="AIQ817" s="47"/>
      <c r="AIR817" s="47"/>
      <c r="AIS817" s="47"/>
      <c r="AIT817" s="47"/>
      <c r="AIU817" s="47"/>
      <c r="AIV817" s="47"/>
      <c r="AIW817" s="47"/>
      <c r="AIX817" s="47"/>
      <c r="AIY817" s="47"/>
      <c r="AIZ817" s="47"/>
      <c r="AJA817" s="47"/>
      <c r="AJB817" s="47"/>
      <c r="AJC817" s="47"/>
      <c r="AJD817" s="47"/>
      <c r="AJE817" s="47"/>
      <c r="AJF817" s="47"/>
      <c r="AJG817" s="47"/>
      <c r="AJH817" s="47"/>
      <c r="AJI817" s="47"/>
      <c r="AJJ817" s="47"/>
      <c r="AJK817" s="47"/>
      <c r="AJL817" s="47"/>
      <c r="AJM817" s="47"/>
      <c r="AJN817" s="47"/>
      <c r="AJO817" s="47"/>
      <c r="AJP817" s="47"/>
      <c r="AJQ817" s="47"/>
      <c r="AJR817" s="47"/>
      <c r="AJS817" s="47"/>
      <c r="AJT817" s="47"/>
      <c r="AJU817" s="47"/>
      <c r="AJV817" s="47"/>
      <c r="AJW817" s="47"/>
      <c r="AJX817" s="47"/>
      <c r="AJY817" s="47"/>
      <c r="AJZ817" s="47"/>
      <c r="AKA817" s="47"/>
      <c r="AKB817" s="47"/>
      <c r="AKC817" s="47"/>
      <c r="AKD817" s="47"/>
      <c r="AKE817" s="47"/>
      <c r="AKF817" s="47"/>
      <c r="AKG817" s="47"/>
      <c r="AKH817" s="47"/>
      <c r="AKI817" s="47"/>
      <c r="AKJ817" s="47"/>
      <c r="AKK817" s="47"/>
      <c r="AKL817" s="47"/>
      <c r="AKM817" s="47"/>
      <c r="AKN817" s="47"/>
      <c r="AKO817" s="47"/>
      <c r="AKP817" s="47"/>
      <c r="AKQ817" s="47"/>
      <c r="AKR817" s="47"/>
      <c r="AKS817" s="47"/>
      <c r="AKT817" s="47"/>
      <c r="AKU817" s="47"/>
      <c r="AKV817" s="47"/>
      <c r="AKW817" s="47"/>
      <c r="AKX817" s="47"/>
      <c r="AKY817" s="47"/>
      <c r="AKZ817" s="47"/>
      <c r="ALA817" s="47"/>
      <c r="ALB817" s="47"/>
      <c r="ALC817" s="47"/>
      <c r="ALD817" s="47"/>
      <c r="ALE817" s="47"/>
      <c r="ALF817" s="47"/>
      <c r="ALG817" s="47"/>
      <c r="ALH817" s="47"/>
      <c r="ALI817" s="47"/>
      <c r="ALJ817" s="47"/>
      <c r="ALK817" s="47"/>
      <c r="ALL817" s="47"/>
      <c r="ALM817" s="47"/>
      <c r="ALN817" s="47"/>
      <c r="ALO817" s="47"/>
      <c r="ALP817" s="47"/>
      <c r="ALQ817" s="47"/>
      <c r="ALR817" s="47"/>
      <c r="ALS817" s="47"/>
      <c r="ALT817" s="47"/>
      <c r="ALU817" s="47"/>
      <c r="ALV817" s="47"/>
      <c r="ALW817" s="47"/>
      <c r="ALX817" s="47"/>
      <c r="ALY817" s="47"/>
      <c r="ALZ817" s="47"/>
      <c r="AMA817" s="47"/>
      <c r="AMB817" s="47"/>
      <c r="AMC817" s="47"/>
      <c r="AMD817" s="47"/>
      <c r="AME817" s="47"/>
      <c r="AMF817" s="47"/>
      <c r="AMG817" s="47"/>
      <c r="AMH817" s="47"/>
      <c r="AMI817" s="47"/>
      <c r="AMJ817" s="47"/>
      <c r="AMK817" s="47"/>
      <c r="AML817" s="47"/>
      <c r="AMM817" s="47"/>
      <c r="AMN817" s="47"/>
      <c r="AMO817" s="47"/>
      <c r="AMP817" s="47"/>
      <c r="AMQ817" s="47"/>
      <c r="AMR817" s="47"/>
      <c r="AMS817" s="47"/>
      <c r="AMT817" s="47"/>
      <c r="AMU817" s="47"/>
      <c r="AMV817" s="47"/>
      <c r="AMW817" s="47"/>
      <c r="AMX817" s="47"/>
      <c r="AMY817" s="47"/>
      <c r="AMZ817" s="47"/>
      <c r="ANA817" s="47"/>
      <c r="ANB817" s="47"/>
      <c r="ANC817" s="47"/>
      <c r="AND817" s="47"/>
      <c r="ANE817" s="47"/>
      <c r="ANF817" s="47"/>
      <c r="ANG817" s="47"/>
      <c r="ANH817" s="47"/>
      <c r="ANI817" s="47"/>
      <c r="ANJ817" s="47"/>
      <c r="ANK817" s="47"/>
      <c r="ANL817" s="47"/>
      <c r="ANM817" s="47"/>
      <c r="ANN817" s="47"/>
      <c r="ANO817" s="47"/>
      <c r="ANP817" s="47"/>
      <c r="ANQ817" s="47"/>
      <c r="ANR817" s="47"/>
      <c r="ANS817" s="47"/>
      <c r="ANT817" s="47"/>
      <c r="ANU817" s="47"/>
      <c r="ANV817" s="47"/>
      <c r="ANW817" s="47"/>
      <c r="ANX817" s="47"/>
      <c r="ANY817" s="47"/>
      <c r="ANZ817" s="47"/>
      <c r="AOA817" s="47"/>
      <c r="AOB817" s="47"/>
      <c r="AOC817" s="47"/>
      <c r="AOD817" s="47"/>
      <c r="AOE817" s="47"/>
      <c r="AOF817" s="47"/>
      <c r="AOG817" s="47"/>
      <c r="AOH817" s="47"/>
      <c r="AOI817" s="47"/>
      <c r="AOJ817" s="47"/>
      <c r="AOK817" s="47"/>
      <c r="AOL817" s="47"/>
      <c r="AOM817" s="47"/>
      <c r="AON817" s="47"/>
      <c r="AOO817" s="47"/>
      <c r="AOP817" s="47"/>
      <c r="AOQ817" s="47"/>
      <c r="AOR817" s="47"/>
      <c r="AOS817" s="47"/>
      <c r="AOT817" s="47"/>
      <c r="AOU817" s="47"/>
      <c r="AOV817" s="47"/>
      <c r="AOW817" s="47"/>
      <c r="AOX817" s="47"/>
      <c r="AOY817" s="47"/>
      <c r="AOZ817" s="47"/>
      <c r="APA817" s="47"/>
      <c r="APB817" s="47"/>
      <c r="APC817" s="47"/>
      <c r="APD817" s="47"/>
      <c r="APE817" s="47"/>
      <c r="APF817" s="47"/>
      <c r="APG817" s="47"/>
      <c r="APH817" s="47"/>
      <c r="API817" s="47"/>
      <c r="APJ817" s="47"/>
      <c r="APK817" s="47"/>
      <c r="APL817" s="47"/>
      <c r="APM817" s="47"/>
      <c r="APN817" s="47"/>
      <c r="APO817" s="47"/>
      <c r="APP817" s="47"/>
      <c r="APQ817" s="47"/>
      <c r="APR817" s="47"/>
      <c r="APS817" s="47"/>
      <c r="APT817" s="47"/>
      <c r="APU817" s="47"/>
      <c r="APV817" s="47"/>
      <c r="APW817" s="47"/>
      <c r="APX817" s="47"/>
      <c r="APY817" s="47"/>
      <c r="APZ817" s="47"/>
      <c r="AQA817" s="47"/>
      <c r="AQB817" s="47"/>
      <c r="AQC817" s="47"/>
      <c r="AQD817" s="47"/>
      <c r="AQE817" s="47"/>
      <c r="AQF817" s="47"/>
      <c r="AQG817" s="47"/>
      <c r="AQH817" s="47"/>
      <c r="AQI817" s="47"/>
      <c r="AQJ817" s="47"/>
      <c r="AQK817" s="47"/>
      <c r="AQL817" s="47"/>
      <c r="AQM817" s="47"/>
      <c r="AQN817" s="47"/>
      <c r="AQO817" s="47"/>
      <c r="AQP817" s="47"/>
      <c r="AQQ817" s="47"/>
      <c r="AQR817" s="47"/>
      <c r="AQS817" s="47"/>
      <c r="AQT817" s="47"/>
      <c r="AQU817" s="47"/>
      <c r="AQV817" s="47"/>
      <c r="AQW817" s="47"/>
      <c r="AQX817" s="47"/>
      <c r="AQY817" s="47"/>
      <c r="AQZ817" s="47"/>
      <c r="ARA817" s="47"/>
      <c r="ARB817" s="47"/>
      <c r="ARC817" s="47"/>
      <c r="ARD817" s="47"/>
      <c r="ARE817" s="47"/>
      <c r="ARF817" s="47"/>
      <c r="ARG817" s="47"/>
      <c r="ARH817" s="47"/>
      <c r="ARI817" s="47"/>
      <c r="ARJ817" s="47"/>
      <c r="ARK817" s="47"/>
      <c r="ARL817" s="47"/>
      <c r="ARM817" s="47"/>
      <c r="ARN817" s="47"/>
      <c r="ARO817" s="47"/>
      <c r="ARP817" s="47"/>
      <c r="ARQ817" s="47"/>
      <c r="ARR817" s="47"/>
      <c r="ARS817" s="47"/>
      <c r="ART817" s="47"/>
      <c r="ARU817" s="47"/>
      <c r="ARV817" s="47"/>
      <c r="ARW817" s="47"/>
      <c r="ARX817" s="47"/>
      <c r="ARY817" s="47"/>
      <c r="ARZ817" s="47"/>
      <c r="ASA817" s="47"/>
      <c r="ASB817" s="47"/>
      <c r="ASC817" s="47"/>
      <c r="ASD817" s="47"/>
      <c r="ASE817" s="47"/>
      <c r="ASF817" s="47"/>
      <c r="ASG817" s="47"/>
      <c r="ASH817" s="47"/>
      <c r="ASI817" s="47"/>
      <c r="ASJ817" s="47"/>
      <c r="ASK817" s="47"/>
      <c r="ASL817" s="47"/>
      <c r="ASM817" s="47"/>
      <c r="ASN817" s="47"/>
      <c r="ASO817" s="47"/>
      <c r="ASP817" s="47"/>
      <c r="ASQ817" s="47"/>
      <c r="ASR817" s="47"/>
      <c r="ASS817" s="47"/>
      <c r="AST817" s="47"/>
      <c r="ASU817" s="47"/>
      <c r="ASV817" s="47"/>
      <c r="ASW817" s="47"/>
      <c r="ASX817" s="47"/>
      <c r="ASY817" s="47"/>
      <c r="ASZ817" s="47"/>
      <c r="ATA817" s="47"/>
      <c r="ATB817" s="47"/>
      <c r="ATC817" s="47"/>
      <c r="ATD817" s="47"/>
      <c r="ATE817" s="47"/>
      <c r="ATF817" s="47"/>
      <c r="ATG817" s="47"/>
      <c r="ATH817" s="47"/>
      <c r="ATI817" s="47"/>
      <c r="ATJ817" s="47"/>
      <c r="ATK817" s="47"/>
      <c r="ATL817" s="47"/>
      <c r="ATM817" s="47"/>
      <c r="ATN817" s="47"/>
      <c r="ATO817" s="47"/>
      <c r="ATP817" s="47"/>
      <c r="ATQ817" s="47"/>
      <c r="ATR817" s="47"/>
      <c r="ATS817" s="47"/>
      <c r="ATT817" s="47"/>
      <c r="ATU817" s="47"/>
      <c r="ATV817" s="47"/>
      <c r="ATW817" s="47"/>
      <c r="ATX817" s="47"/>
      <c r="ATY817" s="47"/>
      <c r="ATZ817" s="47"/>
      <c r="AUA817" s="47"/>
      <c r="AUB817" s="47"/>
      <c r="AUC817" s="47"/>
      <c r="AUD817" s="47"/>
      <c r="AUE817" s="47"/>
      <c r="AUF817" s="47"/>
      <c r="AUG817" s="47"/>
      <c r="AUH817" s="47"/>
      <c r="AUI817" s="47"/>
      <c r="AUJ817" s="47"/>
      <c r="AUK817" s="47"/>
      <c r="AUL817" s="47"/>
      <c r="AUM817" s="47"/>
      <c r="AUN817" s="47"/>
      <c r="AUO817" s="47"/>
      <c r="AUP817" s="47"/>
      <c r="AUQ817" s="47"/>
      <c r="AUR817" s="47"/>
      <c r="AUS817" s="47"/>
      <c r="AUT817" s="47"/>
      <c r="AUU817" s="47"/>
      <c r="AUV817" s="47"/>
      <c r="AUW817" s="47"/>
      <c r="AUX817" s="47"/>
      <c r="AUY817" s="47"/>
      <c r="AUZ817" s="47"/>
      <c r="AVA817" s="47"/>
      <c r="AVB817" s="47"/>
      <c r="AVC817" s="47"/>
      <c r="AVD817" s="47"/>
      <c r="AVE817" s="47"/>
      <c r="AVF817" s="47"/>
      <c r="AVG817" s="47"/>
      <c r="AVH817" s="47"/>
      <c r="AVI817" s="47"/>
      <c r="AVJ817" s="47"/>
      <c r="AVK817" s="47"/>
      <c r="AVL817" s="47"/>
      <c r="AVM817" s="47"/>
      <c r="AVN817" s="47"/>
      <c r="AVO817" s="47"/>
      <c r="AVP817" s="47"/>
      <c r="AVQ817" s="47"/>
      <c r="AVR817" s="47"/>
      <c r="AVS817" s="47"/>
      <c r="AVT817" s="47"/>
      <c r="AVU817" s="47"/>
      <c r="AVV817" s="47"/>
      <c r="AVW817" s="47"/>
      <c r="AVX817" s="47"/>
      <c r="AVY817" s="47"/>
      <c r="AVZ817" s="47"/>
      <c r="AWA817" s="47"/>
      <c r="AWB817" s="47"/>
      <c r="AWC817" s="47"/>
      <c r="AWD817" s="47"/>
      <c r="AWE817" s="47"/>
      <c r="AWF817" s="47"/>
      <c r="AWG817" s="47"/>
      <c r="AWH817" s="47"/>
      <c r="AWI817" s="47"/>
      <c r="AWJ817" s="47"/>
      <c r="AWK817" s="47"/>
      <c r="AWL817" s="47"/>
      <c r="AWM817" s="47"/>
      <c r="AWN817" s="47"/>
      <c r="AWO817" s="47"/>
      <c r="AWP817" s="47"/>
      <c r="AWQ817" s="47"/>
      <c r="AWR817" s="47"/>
      <c r="AWS817" s="47"/>
      <c r="AWT817" s="47"/>
      <c r="AWU817" s="47"/>
      <c r="AWV817" s="47"/>
      <c r="AWW817" s="47"/>
      <c r="AWX817" s="47"/>
      <c r="AWY817" s="47"/>
      <c r="AWZ817" s="47"/>
      <c r="AXA817" s="47"/>
      <c r="AXB817" s="47"/>
      <c r="AXC817" s="47"/>
      <c r="AXD817" s="47"/>
      <c r="AXE817" s="47"/>
      <c r="AXF817" s="47"/>
      <c r="AXG817" s="47"/>
      <c r="AXH817" s="47"/>
      <c r="AXI817" s="47"/>
      <c r="AXJ817" s="47"/>
      <c r="AXK817" s="47"/>
      <c r="AXL817" s="47"/>
      <c r="AXM817" s="47"/>
      <c r="AXN817" s="47"/>
      <c r="AXO817" s="47"/>
      <c r="AXP817" s="47"/>
      <c r="AXQ817" s="47"/>
      <c r="AXR817" s="47"/>
      <c r="AXS817" s="47"/>
      <c r="AXT817" s="47"/>
      <c r="AXU817" s="47"/>
      <c r="AXV817" s="47"/>
      <c r="AXW817" s="47"/>
      <c r="AXX817" s="47"/>
      <c r="AXY817" s="47"/>
      <c r="AXZ817" s="47"/>
      <c r="AYA817" s="47"/>
      <c r="AYB817" s="47"/>
      <c r="AYC817" s="47"/>
      <c r="AYD817" s="47"/>
      <c r="AYE817" s="47"/>
      <c r="AYF817" s="47"/>
      <c r="AYG817" s="47"/>
      <c r="AYH817" s="47"/>
      <c r="AYI817" s="47"/>
      <c r="AYJ817" s="47"/>
      <c r="AYK817" s="47"/>
      <c r="AYL817" s="47"/>
      <c r="AYM817" s="47"/>
      <c r="AYN817" s="47"/>
      <c r="AYO817" s="47"/>
      <c r="AYP817" s="47"/>
      <c r="AYQ817" s="47"/>
      <c r="AYR817" s="47"/>
      <c r="AYS817" s="47"/>
      <c r="AYT817" s="47"/>
      <c r="AYU817" s="47"/>
      <c r="AYV817" s="47"/>
      <c r="AYW817" s="47"/>
      <c r="AYX817" s="47"/>
      <c r="AYY817" s="47"/>
      <c r="AYZ817" s="47"/>
      <c r="AZA817" s="47"/>
      <c r="AZB817" s="47"/>
      <c r="AZC817" s="47"/>
      <c r="AZD817" s="47"/>
      <c r="AZE817" s="47"/>
      <c r="AZF817" s="47"/>
      <c r="AZG817" s="47"/>
      <c r="AZH817" s="47"/>
      <c r="AZI817" s="47"/>
      <c r="AZJ817" s="47"/>
      <c r="AZK817" s="47"/>
      <c r="AZL817" s="47"/>
      <c r="AZM817" s="47"/>
      <c r="AZN817" s="47"/>
      <c r="AZO817" s="47"/>
      <c r="AZP817" s="47"/>
      <c r="AZQ817" s="47"/>
      <c r="AZR817" s="47"/>
      <c r="AZS817" s="47"/>
      <c r="AZT817" s="47"/>
      <c r="AZU817" s="47"/>
      <c r="AZV817" s="47"/>
      <c r="AZW817" s="47"/>
      <c r="AZX817" s="47"/>
      <c r="AZY817" s="47"/>
      <c r="AZZ817" s="47"/>
      <c r="BAA817" s="47"/>
      <c r="BAB817" s="47"/>
      <c r="BAC817" s="47"/>
      <c r="BAD817" s="47"/>
      <c r="BAE817" s="47"/>
      <c r="BAF817" s="47"/>
      <c r="BAG817" s="47"/>
      <c r="BAH817" s="47"/>
      <c r="BAI817" s="47"/>
      <c r="BAJ817" s="47"/>
      <c r="BAK817" s="47"/>
      <c r="BAL817" s="47"/>
      <c r="BAM817" s="47"/>
      <c r="BAN817" s="47"/>
      <c r="BAO817" s="47"/>
      <c r="BAP817" s="47"/>
      <c r="BAQ817" s="47"/>
      <c r="BAR817" s="47"/>
      <c r="BAS817" s="47"/>
      <c r="BAT817" s="47"/>
      <c r="BAU817" s="47"/>
      <c r="BAV817" s="47"/>
      <c r="BAW817" s="47"/>
      <c r="BAX817" s="47"/>
      <c r="BAY817" s="47"/>
      <c r="BAZ817" s="47"/>
      <c r="BBA817" s="47"/>
      <c r="BBB817" s="47"/>
      <c r="BBC817" s="47"/>
      <c r="BBD817" s="47"/>
      <c r="BBE817" s="47"/>
      <c r="BBF817" s="47"/>
      <c r="BBG817" s="47"/>
      <c r="BBH817" s="47"/>
      <c r="BBI817" s="47"/>
      <c r="BBJ817" s="47"/>
      <c r="BBK817" s="47"/>
      <c r="BBL817" s="47"/>
      <c r="BBM817" s="47"/>
      <c r="BBN817" s="47"/>
      <c r="BBO817" s="47"/>
      <c r="BBP817" s="47"/>
      <c r="BBQ817" s="47"/>
      <c r="BBR817" s="47"/>
      <c r="BBS817" s="47"/>
      <c r="BBT817" s="47"/>
      <c r="BBU817" s="47"/>
      <c r="BBV817" s="47"/>
      <c r="BBW817" s="47"/>
      <c r="BBX817" s="47"/>
      <c r="BBY817" s="47"/>
      <c r="BBZ817" s="47"/>
      <c r="BCA817" s="47"/>
      <c r="BCB817" s="47"/>
      <c r="BCC817" s="47"/>
      <c r="BCD817" s="47"/>
      <c r="BCE817" s="47"/>
      <c r="BCF817" s="47"/>
      <c r="BCG817" s="47"/>
      <c r="BCH817" s="47"/>
      <c r="BCI817" s="47"/>
      <c r="BCJ817" s="47"/>
      <c r="BCK817" s="47"/>
      <c r="BCL817" s="47"/>
      <c r="BCM817" s="47"/>
      <c r="BCN817" s="47"/>
      <c r="BCO817" s="47"/>
      <c r="BCP817" s="47"/>
      <c r="BCQ817" s="47"/>
      <c r="BCR817" s="47"/>
      <c r="BCS817" s="47"/>
      <c r="BCT817" s="47"/>
      <c r="BCU817" s="47"/>
      <c r="BCV817" s="47"/>
      <c r="BCW817" s="47"/>
      <c r="BCX817" s="47"/>
      <c r="BCY817" s="47"/>
      <c r="BCZ817" s="47"/>
      <c r="BDA817" s="47"/>
      <c r="BDB817" s="47"/>
      <c r="BDC817" s="47"/>
      <c r="BDD817" s="47"/>
      <c r="BDE817" s="47"/>
      <c r="BDF817" s="47"/>
      <c r="BDG817" s="47"/>
      <c r="BDH817" s="47"/>
      <c r="BDI817" s="47"/>
      <c r="BDJ817" s="47"/>
      <c r="BDK817" s="47"/>
      <c r="BDL817" s="47"/>
      <c r="BDM817" s="47"/>
      <c r="BDN817" s="47"/>
      <c r="BDO817" s="47"/>
      <c r="BDP817" s="47"/>
      <c r="BDQ817" s="47"/>
      <c r="BDR817" s="47"/>
      <c r="BDS817" s="47"/>
      <c r="BDT817" s="47"/>
      <c r="BDU817" s="47"/>
      <c r="BDV817" s="47"/>
      <c r="BDW817" s="47"/>
      <c r="BDX817" s="47"/>
      <c r="BDY817" s="47"/>
      <c r="BDZ817" s="47"/>
      <c r="BEA817" s="47"/>
      <c r="BEB817" s="47"/>
      <c r="BEC817" s="47"/>
      <c r="BED817" s="47"/>
      <c r="BEE817" s="47"/>
      <c r="BEF817" s="47"/>
      <c r="BEG817" s="47"/>
      <c r="BEH817" s="47"/>
      <c r="BEI817" s="47"/>
      <c r="BEJ817" s="47"/>
      <c r="BEK817" s="47"/>
      <c r="BEL817" s="47"/>
      <c r="BEM817" s="47"/>
      <c r="BEN817" s="47"/>
      <c r="BEO817" s="47"/>
      <c r="BEP817" s="47"/>
      <c r="BEQ817" s="47"/>
      <c r="BER817" s="47"/>
      <c r="BES817" s="47"/>
      <c r="BET817" s="47"/>
      <c r="BEU817" s="47"/>
      <c r="BEV817" s="47"/>
      <c r="BEW817" s="47"/>
      <c r="BEX817" s="47"/>
      <c r="BEY817" s="47"/>
      <c r="BEZ817" s="47"/>
      <c r="BFA817" s="47"/>
      <c r="BFB817" s="47"/>
      <c r="BFC817" s="47"/>
      <c r="BFD817" s="47"/>
      <c r="BFE817" s="47"/>
      <c r="BFF817" s="47"/>
      <c r="BFG817" s="47"/>
      <c r="BFH817" s="47"/>
      <c r="BFI817" s="47"/>
      <c r="BFJ817" s="47"/>
      <c r="BFK817" s="47"/>
      <c r="BFL817" s="47"/>
      <c r="BFM817" s="47"/>
      <c r="BFN817" s="47"/>
      <c r="BFO817" s="47"/>
      <c r="BFP817" s="47"/>
      <c r="BFQ817" s="47"/>
      <c r="BFR817" s="47"/>
      <c r="BFS817" s="47"/>
      <c r="BFT817" s="47"/>
      <c r="BFU817" s="47"/>
      <c r="BFV817" s="47"/>
      <c r="BFW817" s="47"/>
      <c r="BFX817" s="47"/>
      <c r="BFY817" s="47"/>
      <c r="BFZ817" s="47"/>
      <c r="BGA817" s="47"/>
      <c r="BGB817" s="47"/>
      <c r="BGC817" s="47"/>
      <c r="BGD817" s="47"/>
      <c r="BGE817" s="47"/>
      <c r="BGF817" s="47"/>
      <c r="BGG817" s="47"/>
      <c r="BGH817" s="47"/>
      <c r="BGI817" s="47"/>
      <c r="BGJ817" s="47"/>
      <c r="BGK817" s="47"/>
      <c r="BGL817" s="47"/>
      <c r="BGM817" s="47"/>
      <c r="BGN817" s="47"/>
      <c r="BGO817" s="47"/>
      <c r="BGP817" s="47"/>
      <c r="BGQ817" s="47"/>
      <c r="BGR817" s="47"/>
      <c r="BGS817" s="47"/>
      <c r="BGT817" s="47"/>
      <c r="BGU817" s="47"/>
      <c r="BGV817" s="47"/>
      <c r="BGW817" s="47"/>
      <c r="BGX817" s="47"/>
      <c r="BGY817" s="47"/>
      <c r="BGZ817" s="47"/>
      <c r="BHA817" s="47"/>
      <c r="BHB817" s="47"/>
      <c r="BHC817" s="47"/>
      <c r="BHD817" s="47"/>
      <c r="BHE817" s="47"/>
      <c r="BHF817" s="47"/>
      <c r="BHG817" s="47"/>
      <c r="BHH817" s="47"/>
      <c r="BHI817" s="47"/>
      <c r="BHJ817" s="47"/>
      <c r="BHK817" s="47"/>
      <c r="BHL817" s="47"/>
      <c r="BHM817" s="47"/>
      <c r="BHN817" s="47"/>
      <c r="BHO817" s="47"/>
      <c r="BHP817" s="47"/>
      <c r="BHQ817" s="47"/>
      <c r="BHR817" s="47"/>
      <c r="BHS817" s="47"/>
      <c r="BHT817" s="47"/>
      <c r="BHU817" s="47"/>
      <c r="BHV817" s="47"/>
      <c r="BHW817" s="47"/>
      <c r="BHX817" s="47"/>
      <c r="BHY817" s="47"/>
      <c r="BHZ817" s="47"/>
      <c r="BIA817" s="47"/>
      <c r="BIB817" s="47"/>
      <c r="BIC817" s="47"/>
      <c r="BID817" s="47"/>
      <c r="BIE817" s="47"/>
      <c r="BIF817" s="47"/>
      <c r="BIG817" s="47"/>
      <c r="BIH817" s="47"/>
      <c r="BII817" s="47"/>
      <c r="BIJ817" s="47"/>
      <c r="BIK817" s="47"/>
      <c r="BIL817" s="47"/>
      <c r="BIM817" s="47"/>
      <c r="BIN817" s="47"/>
      <c r="BIO817" s="47"/>
      <c r="BIP817" s="47"/>
      <c r="BIQ817" s="47"/>
      <c r="BIR817" s="47"/>
      <c r="BIS817" s="47"/>
      <c r="BIT817" s="47"/>
      <c r="BIU817" s="47"/>
      <c r="BIV817" s="47"/>
      <c r="BIW817" s="47"/>
      <c r="BIX817" s="47"/>
      <c r="BIY817" s="47"/>
      <c r="BIZ817" s="47"/>
      <c r="BJA817" s="47"/>
      <c r="BJB817" s="47"/>
      <c r="BJC817" s="47"/>
      <c r="BJD817" s="47"/>
      <c r="BJE817" s="47"/>
      <c r="BJF817" s="47"/>
      <c r="BJG817" s="47"/>
      <c r="BJH817" s="47"/>
      <c r="BJI817" s="47"/>
      <c r="BJJ817" s="47"/>
      <c r="BJK817" s="47"/>
      <c r="BJL817" s="47"/>
      <c r="BJM817" s="47"/>
      <c r="BJN817" s="47"/>
      <c r="BJO817" s="47"/>
      <c r="BJP817" s="47"/>
      <c r="BJQ817" s="47"/>
      <c r="BJR817" s="47"/>
      <c r="BJS817" s="47"/>
      <c r="BJT817" s="47"/>
      <c r="BJU817" s="47"/>
      <c r="BJV817" s="47"/>
      <c r="BJW817" s="47"/>
      <c r="BJX817" s="47"/>
      <c r="BJY817" s="47"/>
      <c r="BJZ817" s="47"/>
      <c r="BKA817" s="47"/>
      <c r="BKB817" s="47"/>
      <c r="BKC817" s="47"/>
      <c r="BKD817" s="47"/>
      <c r="BKE817" s="47"/>
      <c r="BKF817" s="47"/>
      <c r="BKG817" s="47"/>
      <c r="BKH817" s="47"/>
      <c r="BKI817" s="47"/>
      <c r="BKJ817" s="47"/>
      <c r="BKK817" s="47"/>
      <c r="BKL817" s="47"/>
      <c r="BKM817" s="47"/>
      <c r="BKN817" s="47"/>
      <c r="BKO817" s="47"/>
      <c r="BKP817" s="47"/>
      <c r="BKQ817" s="47"/>
      <c r="BKR817" s="47"/>
      <c r="BKS817" s="47"/>
      <c r="BKT817" s="47"/>
      <c r="BKU817" s="47"/>
      <c r="BKV817" s="47"/>
      <c r="BKW817" s="47"/>
      <c r="BKX817" s="47"/>
      <c r="BKY817" s="47"/>
      <c r="BKZ817" s="47"/>
      <c r="BLA817" s="47"/>
      <c r="BLB817" s="47"/>
      <c r="BLC817" s="47"/>
      <c r="BLD817" s="47"/>
      <c r="BLE817" s="47"/>
      <c r="BLF817" s="47"/>
      <c r="BLG817" s="47"/>
      <c r="BLH817" s="47"/>
      <c r="BLI817" s="47"/>
      <c r="BLJ817" s="47"/>
      <c r="BLK817" s="47"/>
      <c r="BLL817" s="47"/>
      <c r="BLM817" s="47"/>
      <c r="BLN817" s="47"/>
      <c r="BLO817" s="47"/>
      <c r="BLP817" s="47"/>
      <c r="BLQ817" s="47"/>
      <c r="BLR817" s="47"/>
      <c r="BLS817" s="47"/>
      <c r="BLT817" s="47"/>
      <c r="BLU817" s="47"/>
      <c r="BLV817" s="47"/>
      <c r="BLW817" s="47"/>
      <c r="BLX817" s="47"/>
      <c r="BLY817" s="47"/>
      <c r="BLZ817" s="47"/>
      <c r="BMA817" s="47"/>
      <c r="BMB817" s="47"/>
      <c r="BMC817" s="47"/>
      <c r="BMD817" s="47"/>
      <c r="BME817" s="47"/>
      <c r="BMF817" s="47"/>
      <c r="BMG817" s="47"/>
      <c r="BMH817" s="47"/>
      <c r="BMI817" s="47"/>
      <c r="BMJ817" s="47"/>
      <c r="BMK817" s="47"/>
      <c r="BML817" s="47"/>
      <c r="BMM817" s="47"/>
      <c r="BMN817" s="47"/>
      <c r="BMO817" s="47"/>
      <c r="BMP817" s="47"/>
      <c r="BMQ817" s="47"/>
      <c r="BMR817" s="47"/>
      <c r="BMS817" s="47"/>
      <c r="BMT817" s="47"/>
      <c r="BMU817" s="47"/>
      <c r="BMV817" s="47"/>
      <c r="BMW817" s="47"/>
      <c r="BMX817" s="47"/>
      <c r="BMY817" s="47"/>
      <c r="BMZ817" s="47"/>
      <c r="BNA817" s="47"/>
      <c r="BNB817" s="47"/>
      <c r="BNC817" s="47"/>
      <c r="BND817" s="47"/>
      <c r="BNE817" s="47"/>
      <c r="BNF817" s="47"/>
      <c r="BNG817" s="47"/>
      <c r="BNH817" s="47"/>
      <c r="BNI817" s="47"/>
      <c r="BNJ817" s="47"/>
      <c r="BNK817" s="47"/>
      <c r="BNL817" s="47"/>
      <c r="BNM817" s="47"/>
      <c r="BNN817" s="47"/>
      <c r="BNO817" s="47"/>
      <c r="BNP817" s="47"/>
      <c r="BNQ817" s="47"/>
      <c r="BNR817" s="47"/>
      <c r="BNS817" s="47"/>
      <c r="BNT817" s="47"/>
      <c r="BNU817" s="47"/>
      <c r="BNV817" s="47"/>
      <c r="BNW817" s="47"/>
      <c r="BNX817" s="47"/>
      <c r="BNY817" s="47"/>
      <c r="BNZ817" s="47"/>
      <c r="BOA817" s="47"/>
      <c r="BOB817" s="47"/>
      <c r="BOC817" s="47"/>
      <c r="BOD817" s="47"/>
      <c r="BOE817" s="47"/>
      <c r="BOF817" s="47"/>
      <c r="BOG817" s="47"/>
      <c r="BOH817" s="47"/>
      <c r="BOI817" s="47"/>
      <c r="BOJ817" s="47"/>
      <c r="BOK817" s="47"/>
      <c r="BOL817" s="47"/>
      <c r="BOM817" s="47"/>
      <c r="BON817" s="47"/>
      <c r="BOO817" s="47"/>
      <c r="BOP817" s="47"/>
      <c r="BOQ817" s="47"/>
      <c r="BOR817" s="47"/>
      <c r="BOS817" s="47"/>
      <c r="BOT817" s="47"/>
      <c r="BOU817" s="47"/>
      <c r="BOV817" s="47"/>
      <c r="BOW817" s="47"/>
      <c r="BOX817" s="47"/>
      <c r="BOY817" s="47"/>
      <c r="BOZ817" s="47"/>
      <c r="BPA817" s="47"/>
      <c r="BPB817" s="47"/>
      <c r="BPC817" s="47"/>
      <c r="BPD817" s="47"/>
      <c r="BPE817" s="47"/>
      <c r="BPF817" s="47"/>
      <c r="BPG817" s="47"/>
      <c r="BPH817" s="47"/>
      <c r="BPI817" s="47"/>
      <c r="BPJ817" s="47"/>
      <c r="BPK817" s="47"/>
      <c r="BPL817" s="47"/>
      <c r="BPM817" s="47"/>
      <c r="BPN817" s="47"/>
      <c r="BPO817" s="47"/>
      <c r="BPP817" s="47"/>
      <c r="BPQ817" s="47"/>
      <c r="BPR817" s="47"/>
      <c r="BPS817" s="47"/>
      <c r="BPT817" s="47"/>
      <c r="BPU817" s="47"/>
      <c r="BPV817" s="47"/>
      <c r="BPW817" s="47"/>
      <c r="BPX817" s="47"/>
      <c r="BPY817" s="47"/>
      <c r="BPZ817" s="47"/>
      <c r="BQA817" s="47"/>
      <c r="BQB817" s="47"/>
      <c r="BQC817" s="47"/>
      <c r="BQD817" s="47"/>
      <c r="BQE817" s="47"/>
      <c r="BQF817" s="47"/>
      <c r="BQG817" s="47"/>
      <c r="BQH817" s="47"/>
      <c r="BQI817" s="47"/>
      <c r="BQJ817" s="47"/>
      <c r="BQK817" s="47"/>
      <c r="BQL817" s="47"/>
      <c r="BQM817" s="47"/>
      <c r="BQN817" s="47"/>
      <c r="BQO817" s="47"/>
      <c r="BQP817" s="47"/>
      <c r="BQQ817" s="47"/>
      <c r="BQR817" s="47"/>
      <c r="BQS817" s="47"/>
      <c r="BQT817" s="47"/>
      <c r="BQU817" s="47"/>
      <c r="BQV817" s="47"/>
      <c r="BQW817" s="47"/>
      <c r="BQX817" s="47"/>
      <c r="BQY817" s="47"/>
      <c r="BQZ817" s="47"/>
      <c r="BRA817" s="47"/>
      <c r="BRB817" s="47"/>
      <c r="BRC817" s="47"/>
      <c r="BRD817" s="47"/>
      <c r="BRE817" s="47"/>
      <c r="BRF817" s="47"/>
      <c r="BRG817" s="47"/>
      <c r="BRH817" s="47"/>
      <c r="BRI817" s="47"/>
      <c r="BRJ817" s="47"/>
      <c r="BRK817" s="47"/>
      <c r="BRL817" s="47"/>
      <c r="BRM817" s="47"/>
      <c r="BRN817" s="47"/>
      <c r="BRO817" s="47"/>
      <c r="BRP817" s="47"/>
      <c r="BRQ817" s="47"/>
      <c r="BRR817" s="47"/>
      <c r="BRS817" s="47"/>
      <c r="BRT817" s="47"/>
      <c r="BRU817" s="47"/>
      <c r="BRV817" s="47"/>
      <c r="BRW817" s="47"/>
      <c r="BRX817" s="47"/>
      <c r="BRY817" s="47"/>
      <c r="BRZ817" s="47"/>
      <c r="BSA817" s="47"/>
      <c r="BSB817" s="47"/>
      <c r="BSC817" s="47"/>
      <c r="BSD817" s="47"/>
      <c r="BSE817" s="47"/>
      <c r="BSF817" s="47"/>
      <c r="BSG817" s="47"/>
      <c r="BSH817" s="47"/>
      <c r="BSI817" s="47"/>
      <c r="BSJ817" s="47"/>
      <c r="BSK817" s="47"/>
      <c r="BSL817" s="47"/>
      <c r="BSM817" s="47"/>
      <c r="BSN817" s="47"/>
      <c r="BSO817" s="47"/>
      <c r="BSP817" s="47"/>
      <c r="BSQ817" s="47"/>
      <c r="BSR817" s="47"/>
      <c r="BSS817" s="47"/>
      <c r="BST817" s="47"/>
      <c r="BSU817" s="47"/>
      <c r="BSV817" s="47"/>
      <c r="BSW817" s="47"/>
      <c r="BSX817" s="47"/>
      <c r="BSY817" s="47"/>
      <c r="BSZ817" s="47"/>
      <c r="BTA817" s="47"/>
      <c r="BTB817" s="47"/>
      <c r="BTC817" s="47"/>
      <c r="BTD817" s="47"/>
      <c r="BTE817" s="47"/>
      <c r="BTF817" s="47"/>
      <c r="BTG817" s="47"/>
      <c r="BTH817" s="47"/>
      <c r="BTI817" s="47"/>
      <c r="BTJ817" s="47"/>
      <c r="BTK817" s="47"/>
      <c r="BTL817" s="47"/>
      <c r="BTM817" s="47"/>
      <c r="BTN817" s="47"/>
      <c r="BTO817" s="47"/>
      <c r="BTP817" s="47"/>
      <c r="BTQ817" s="47"/>
      <c r="BTR817" s="47"/>
      <c r="BTS817" s="47"/>
      <c r="BTT817" s="47"/>
      <c r="BTU817" s="47"/>
      <c r="BTV817" s="47"/>
      <c r="BTW817" s="47"/>
      <c r="BTX817" s="47"/>
      <c r="BTY817" s="47"/>
      <c r="BTZ817" s="47"/>
      <c r="BUA817" s="47"/>
      <c r="BUB817" s="47"/>
      <c r="BUC817" s="47"/>
      <c r="BUD817" s="47"/>
      <c r="BUE817" s="47"/>
      <c r="BUF817" s="47"/>
      <c r="BUG817" s="47"/>
      <c r="BUH817" s="47"/>
      <c r="BUI817" s="47"/>
      <c r="BUJ817" s="47"/>
      <c r="BUK817" s="47"/>
      <c r="BUL817" s="47"/>
      <c r="BUM817" s="47"/>
      <c r="BUN817" s="47"/>
      <c r="BUO817" s="47"/>
      <c r="BUP817" s="47"/>
      <c r="BUQ817" s="47"/>
      <c r="BUR817" s="47"/>
      <c r="BUS817" s="47"/>
      <c r="BUT817" s="47"/>
      <c r="BUU817" s="47"/>
      <c r="BUV817" s="47"/>
      <c r="BUW817" s="47"/>
      <c r="BUX817" s="47"/>
      <c r="BUY817" s="47"/>
      <c r="BUZ817" s="47"/>
      <c r="BVA817" s="47"/>
      <c r="BVB817" s="47"/>
      <c r="BVC817" s="47"/>
      <c r="BVD817" s="47"/>
      <c r="BVE817" s="47"/>
      <c r="BVF817" s="47"/>
      <c r="BVG817" s="47"/>
      <c r="BVH817" s="47"/>
      <c r="BVI817" s="47"/>
      <c r="BVJ817" s="47"/>
      <c r="BVK817" s="47"/>
      <c r="BVL817" s="47"/>
      <c r="BVM817" s="47"/>
      <c r="BVN817" s="47"/>
      <c r="BVO817" s="47"/>
      <c r="BVP817" s="47"/>
      <c r="BVQ817" s="47"/>
      <c r="BVR817" s="47"/>
      <c r="BVS817" s="47"/>
      <c r="BVT817" s="47"/>
      <c r="BVU817" s="47"/>
      <c r="BVV817" s="47"/>
      <c r="BVW817" s="47"/>
      <c r="BVX817" s="47"/>
      <c r="BVY817" s="47"/>
      <c r="BVZ817" s="47"/>
      <c r="BWA817" s="47"/>
      <c r="BWB817" s="47"/>
      <c r="BWC817" s="47"/>
      <c r="BWD817" s="47"/>
      <c r="BWE817" s="47"/>
      <c r="BWF817" s="47"/>
      <c r="BWG817" s="47"/>
      <c r="BWH817" s="47"/>
      <c r="BWI817" s="47"/>
      <c r="BWJ817" s="47"/>
      <c r="BWK817" s="47"/>
      <c r="BWL817" s="47"/>
      <c r="BWM817" s="47"/>
      <c r="BWN817" s="47"/>
      <c r="BWO817" s="47"/>
      <c r="BWP817" s="47"/>
      <c r="BWQ817" s="47"/>
      <c r="BWR817" s="47"/>
      <c r="BWS817" s="47"/>
      <c r="BWT817" s="47"/>
      <c r="BWU817" s="47"/>
      <c r="BWV817" s="47"/>
      <c r="BWW817" s="47"/>
      <c r="BWX817" s="47"/>
      <c r="BWY817" s="47"/>
      <c r="BWZ817" s="47"/>
      <c r="BXA817" s="47"/>
      <c r="BXB817" s="47"/>
      <c r="BXC817" s="47"/>
      <c r="BXD817" s="47"/>
      <c r="BXE817" s="47"/>
      <c r="BXF817" s="47"/>
      <c r="BXG817" s="47"/>
      <c r="BXH817" s="47"/>
      <c r="BXI817" s="47"/>
      <c r="BXJ817" s="47"/>
      <c r="BXK817" s="47"/>
      <c r="BXL817" s="47"/>
      <c r="BXM817" s="47"/>
      <c r="BXN817" s="47"/>
      <c r="BXO817" s="47"/>
      <c r="BXP817" s="47"/>
      <c r="BXQ817" s="47"/>
      <c r="BXR817" s="47"/>
      <c r="BXS817" s="47"/>
      <c r="BXT817" s="47"/>
      <c r="BXU817" s="47"/>
      <c r="BXV817" s="47"/>
      <c r="BXW817" s="47"/>
      <c r="BXX817" s="47"/>
      <c r="BXY817" s="47"/>
      <c r="BXZ817" s="47"/>
      <c r="BYA817" s="47"/>
      <c r="BYB817" s="47"/>
      <c r="BYC817" s="47"/>
      <c r="BYD817" s="47"/>
      <c r="BYE817" s="47"/>
      <c r="BYF817" s="47"/>
      <c r="BYG817" s="47"/>
      <c r="BYH817" s="47"/>
      <c r="BYI817" s="47"/>
      <c r="BYJ817" s="47"/>
      <c r="BYK817" s="47"/>
      <c r="BYL817" s="47"/>
      <c r="BYM817" s="47"/>
      <c r="BYN817" s="47"/>
      <c r="BYO817" s="47"/>
      <c r="BYP817" s="47"/>
      <c r="BYQ817" s="47"/>
      <c r="BYR817" s="47"/>
      <c r="BYS817" s="47"/>
      <c r="BYT817" s="47"/>
      <c r="BYU817" s="47"/>
      <c r="BYV817" s="47"/>
      <c r="BYW817" s="47"/>
      <c r="BYX817" s="47"/>
      <c r="BYY817" s="47"/>
      <c r="BYZ817" s="47"/>
      <c r="BZA817" s="47"/>
      <c r="BZB817" s="47"/>
      <c r="BZC817" s="47"/>
      <c r="BZD817" s="47"/>
      <c r="BZE817" s="47"/>
      <c r="BZF817" s="47"/>
      <c r="BZG817" s="47"/>
      <c r="BZH817" s="47"/>
      <c r="BZI817" s="47"/>
      <c r="BZJ817" s="47"/>
      <c r="BZK817" s="47"/>
      <c r="BZL817" s="47"/>
      <c r="BZM817" s="47"/>
      <c r="BZN817" s="47"/>
      <c r="BZO817" s="47"/>
      <c r="BZP817" s="47"/>
      <c r="BZQ817" s="47"/>
      <c r="BZR817" s="47"/>
      <c r="BZS817" s="47"/>
      <c r="BZT817" s="47"/>
      <c r="BZU817" s="47"/>
      <c r="BZV817" s="47"/>
      <c r="BZW817" s="47"/>
      <c r="BZX817" s="47"/>
      <c r="BZY817" s="47"/>
      <c r="BZZ817" s="47"/>
      <c r="CAA817" s="47"/>
      <c r="CAB817" s="47"/>
      <c r="CAC817" s="47"/>
      <c r="CAD817" s="47"/>
      <c r="CAE817" s="47"/>
      <c r="CAF817" s="47"/>
      <c r="CAG817" s="47"/>
      <c r="CAH817" s="47"/>
      <c r="CAI817" s="47"/>
      <c r="CAJ817" s="47"/>
      <c r="CAK817" s="47"/>
      <c r="CAL817" s="47"/>
      <c r="CAM817" s="47"/>
      <c r="CAN817" s="47"/>
      <c r="CAO817" s="47"/>
      <c r="CAP817" s="47"/>
      <c r="CAQ817" s="47"/>
      <c r="CAR817" s="47"/>
      <c r="CAS817" s="47"/>
      <c r="CAT817" s="47"/>
      <c r="CAU817" s="47"/>
      <c r="CAV817" s="47"/>
      <c r="CAW817" s="47"/>
      <c r="CAX817" s="47"/>
      <c r="CAY817" s="47"/>
      <c r="CAZ817" s="47"/>
      <c r="CBA817" s="47"/>
      <c r="CBB817" s="47"/>
      <c r="CBC817" s="47"/>
      <c r="CBD817" s="47"/>
      <c r="CBE817" s="47"/>
      <c r="CBF817" s="47"/>
      <c r="CBG817" s="47"/>
      <c r="CBH817" s="47"/>
      <c r="CBI817" s="47"/>
      <c r="CBJ817" s="47"/>
      <c r="CBK817" s="47"/>
      <c r="CBL817" s="47"/>
      <c r="CBM817" s="47"/>
      <c r="CBN817" s="47"/>
      <c r="CBO817" s="47"/>
      <c r="CBP817" s="47"/>
      <c r="CBQ817" s="47"/>
      <c r="CBR817" s="47"/>
      <c r="CBS817" s="47"/>
      <c r="CBT817" s="47"/>
      <c r="CBU817" s="47"/>
      <c r="CBV817" s="47"/>
      <c r="CBW817" s="47"/>
      <c r="CBX817" s="47"/>
      <c r="CBY817" s="47"/>
      <c r="CBZ817" s="47"/>
      <c r="CCA817" s="47"/>
      <c r="CCB817" s="47"/>
      <c r="CCC817" s="47"/>
      <c r="CCD817" s="47"/>
      <c r="CCE817" s="47"/>
      <c r="CCF817" s="47"/>
      <c r="CCG817" s="47"/>
      <c r="CCH817" s="47"/>
      <c r="CCI817" s="47"/>
      <c r="CCJ817" s="47"/>
      <c r="CCK817" s="47"/>
      <c r="CCL817" s="47"/>
      <c r="CCM817" s="47"/>
      <c r="CCN817" s="47"/>
      <c r="CCO817" s="47"/>
      <c r="CCP817" s="47"/>
      <c r="CCQ817" s="47"/>
      <c r="CCR817" s="47"/>
      <c r="CCS817" s="47"/>
      <c r="CCT817" s="47"/>
      <c r="CCU817" s="47"/>
      <c r="CCV817" s="47"/>
      <c r="CCW817" s="47"/>
      <c r="CCX817" s="47"/>
      <c r="CCY817" s="47"/>
      <c r="CCZ817" s="47"/>
      <c r="CDA817" s="47"/>
      <c r="CDB817" s="47"/>
      <c r="CDC817" s="47"/>
      <c r="CDD817" s="47"/>
      <c r="CDE817" s="47"/>
      <c r="CDF817" s="47"/>
      <c r="CDG817" s="47"/>
      <c r="CDH817" s="47"/>
      <c r="CDI817" s="47"/>
      <c r="CDJ817" s="47"/>
      <c r="CDK817" s="47"/>
      <c r="CDL817" s="47"/>
      <c r="CDM817" s="47"/>
      <c r="CDN817" s="47"/>
      <c r="CDO817" s="47"/>
      <c r="CDP817" s="47"/>
      <c r="CDQ817" s="47"/>
      <c r="CDR817" s="47"/>
      <c r="CDS817" s="47"/>
      <c r="CDT817" s="47"/>
      <c r="CDU817" s="47"/>
      <c r="CDV817" s="47"/>
      <c r="CDW817" s="47"/>
      <c r="CDX817" s="47"/>
      <c r="CDY817" s="47"/>
      <c r="CDZ817" s="47"/>
      <c r="CEA817" s="47"/>
      <c r="CEB817" s="47"/>
      <c r="CEC817" s="47"/>
      <c r="CED817" s="47"/>
      <c r="CEE817" s="47"/>
      <c r="CEF817" s="47"/>
      <c r="CEG817" s="47"/>
      <c r="CEH817" s="47"/>
      <c r="CEI817" s="47"/>
      <c r="CEJ817" s="47"/>
      <c r="CEK817" s="47"/>
      <c r="CEL817" s="47"/>
      <c r="CEM817" s="47"/>
      <c r="CEN817" s="47"/>
      <c r="CEO817" s="47"/>
      <c r="CEP817" s="47"/>
      <c r="CEQ817" s="47"/>
      <c r="CER817" s="47"/>
      <c r="CES817" s="47"/>
      <c r="CET817" s="47"/>
      <c r="CEU817" s="47"/>
      <c r="CEV817" s="47"/>
      <c r="CEW817" s="47"/>
      <c r="CEX817" s="47"/>
      <c r="CEY817" s="47"/>
      <c r="CEZ817" s="47"/>
      <c r="CFA817" s="47"/>
      <c r="CFB817" s="47"/>
      <c r="CFC817" s="47"/>
      <c r="CFD817" s="47"/>
      <c r="CFE817" s="47"/>
      <c r="CFF817" s="47"/>
      <c r="CFG817" s="47"/>
      <c r="CFH817" s="47"/>
      <c r="CFI817" s="47"/>
      <c r="CFJ817" s="47"/>
      <c r="CFK817" s="47"/>
      <c r="CFL817" s="47"/>
      <c r="CFM817" s="47"/>
      <c r="CFN817" s="47"/>
      <c r="CFO817" s="47"/>
      <c r="CFP817" s="47"/>
      <c r="CFQ817" s="47"/>
      <c r="CFR817" s="47"/>
      <c r="CFS817" s="47"/>
      <c r="CFT817" s="47"/>
      <c r="CFU817" s="47"/>
      <c r="CFV817" s="47"/>
      <c r="CFW817" s="47"/>
      <c r="CFX817" s="47"/>
      <c r="CFY817" s="47"/>
      <c r="CFZ817" s="47"/>
      <c r="CGA817" s="47"/>
      <c r="CGB817" s="47"/>
      <c r="CGC817" s="47"/>
      <c r="CGD817" s="47"/>
      <c r="CGE817" s="47"/>
      <c r="CGF817" s="47"/>
      <c r="CGG817" s="47"/>
      <c r="CGH817" s="47"/>
      <c r="CGI817" s="47"/>
      <c r="CGJ817" s="47"/>
      <c r="CGK817" s="47"/>
      <c r="CGL817" s="47"/>
      <c r="CGM817" s="47"/>
      <c r="CGN817" s="47"/>
      <c r="CGO817" s="47"/>
      <c r="CGP817" s="47"/>
      <c r="CGQ817" s="47"/>
      <c r="CGR817" s="47"/>
      <c r="CGS817" s="47"/>
      <c r="CGT817" s="47"/>
      <c r="CGU817" s="47"/>
      <c r="CGV817" s="47"/>
      <c r="CGW817" s="47"/>
      <c r="CGX817" s="47"/>
      <c r="CGY817" s="47"/>
      <c r="CGZ817" s="47"/>
      <c r="CHA817" s="47"/>
      <c r="CHB817" s="47"/>
      <c r="CHC817" s="47"/>
      <c r="CHD817" s="47"/>
      <c r="CHE817" s="47"/>
      <c r="CHF817" s="47"/>
      <c r="CHG817" s="47"/>
      <c r="CHH817" s="47"/>
      <c r="CHI817" s="47"/>
      <c r="CHJ817" s="47"/>
      <c r="CHK817" s="47"/>
      <c r="CHL817" s="47"/>
      <c r="CHM817" s="47"/>
      <c r="CHN817" s="47"/>
      <c r="CHO817" s="47"/>
      <c r="CHP817" s="47"/>
      <c r="CHQ817" s="47"/>
      <c r="CHR817" s="47"/>
      <c r="CHS817" s="47"/>
      <c r="CHT817" s="47"/>
      <c r="CHU817" s="47"/>
      <c r="CHV817" s="47"/>
      <c r="CHW817" s="47"/>
      <c r="CHX817" s="47"/>
      <c r="CHY817" s="47"/>
      <c r="CHZ817" s="47"/>
      <c r="CIA817" s="47"/>
      <c r="CIB817" s="47"/>
      <c r="CIC817" s="47"/>
      <c r="CID817" s="47"/>
      <c r="CIE817" s="47"/>
      <c r="CIF817" s="47"/>
      <c r="CIG817" s="47"/>
      <c r="CIH817" s="47"/>
      <c r="CII817" s="47"/>
      <c r="CIJ817" s="47"/>
      <c r="CIK817" s="47"/>
      <c r="CIL817" s="47"/>
      <c r="CIM817" s="47"/>
      <c r="CIN817" s="47"/>
      <c r="CIO817" s="47"/>
      <c r="CIP817" s="47"/>
      <c r="CIQ817" s="47"/>
      <c r="CIR817" s="47"/>
      <c r="CIS817" s="47"/>
      <c r="CIT817" s="47"/>
      <c r="CIU817" s="47"/>
      <c r="CIV817" s="47"/>
      <c r="CIW817" s="47"/>
      <c r="CIX817" s="47"/>
      <c r="CIY817" s="47"/>
      <c r="CIZ817" s="47"/>
      <c r="CJA817" s="47"/>
      <c r="CJB817" s="47"/>
      <c r="CJC817" s="47"/>
      <c r="CJD817" s="47"/>
      <c r="CJE817" s="47"/>
      <c r="CJF817" s="47"/>
      <c r="CJG817" s="47"/>
      <c r="CJH817" s="47"/>
      <c r="CJI817" s="47"/>
      <c r="CJJ817" s="47"/>
      <c r="CJK817" s="47"/>
      <c r="CJL817" s="47"/>
      <c r="CJM817" s="47"/>
      <c r="CJN817" s="47"/>
      <c r="CJO817" s="47"/>
      <c r="CJP817" s="47"/>
      <c r="CJQ817" s="47"/>
      <c r="CJR817" s="47"/>
      <c r="CJS817" s="47"/>
      <c r="CJT817" s="47"/>
      <c r="CJU817" s="47"/>
      <c r="CJV817" s="47"/>
      <c r="CJW817" s="47"/>
      <c r="CJX817" s="47"/>
      <c r="CJY817" s="47"/>
      <c r="CJZ817" s="47"/>
      <c r="CKA817" s="47"/>
      <c r="CKB817" s="47"/>
      <c r="CKC817" s="47"/>
      <c r="CKD817" s="47"/>
      <c r="CKE817" s="47"/>
      <c r="CKF817" s="47"/>
      <c r="CKG817" s="47"/>
      <c r="CKH817" s="47"/>
      <c r="CKI817" s="47"/>
      <c r="CKJ817" s="47"/>
      <c r="CKK817" s="47"/>
      <c r="CKL817" s="47"/>
      <c r="CKM817" s="47"/>
      <c r="CKN817" s="47"/>
      <c r="CKO817" s="47"/>
      <c r="CKP817" s="47"/>
      <c r="CKQ817" s="47"/>
      <c r="CKR817" s="47"/>
      <c r="CKS817" s="47"/>
      <c r="CKT817" s="47"/>
      <c r="CKU817" s="47"/>
      <c r="CKV817" s="47"/>
      <c r="CKW817" s="47"/>
      <c r="CKX817" s="47"/>
      <c r="CKY817" s="47"/>
      <c r="CKZ817" s="47"/>
      <c r="CLA817" s="47"/>
      <c r="CLB817" s="47"/>
      <c r="CLC817" s="47"/>
      <c r="CLD817" s="47"/>
      <c r="CLE817" s="47"/>
      <c r="CLF817" s="47"/>
      <c r="CLG817" s="47"/>
      <c r="CLH817" s="47"/>
      <c r="CLI817" s="47"/>
      <c r="CLJ817" s="47"/>
      <c r="CLK817" s="47"/>
      <c r="CLL817" s="47"/>
      <c r="CLM817" s="47"/>
      <c r="CLN817" s="47"/>
      <c r="CLO817" s="47"/>
      <c r="CLP817" s="47"/>
      <c r="CLQ817" s="47"/>
      <c r="CLR817" s="47"/>
      <c r="CLS817" s="47"/>
      <c r="CLT817" s="47"/>
      <c r="CLU817" s="47"/>
      <c r="CLV817" s="47"/>
      <c r="CLW817" s="47"/>
      <c r="CLX817" s="47"/>
      <c r="CLY817" s="47"/>
      <c r="CLZ817" s="47"/>
      <c r="CMA817" s="47"/>
      <c r="CMB817" s="47"/>
      <c r="CMC817" s="47"/>
      <c r="CMD817" s="47"/>
      <c r="CME817" s="47"/>
      <c r="CMF817" s="47"/>
      <c r="CMG817" s="47"/>
      <c r="CMH817" s="47"/>
      <c r="CMI817" s="47"/>
      <c r="CMJ817" s="47"/>
      <c r="CMK817" s="47"/>
      <c r="CML817" s="47"/>
      <c r="CMM817" s="47"/>
      <c r="CMN817" s="47"/>
      <c r="CMO817" s="47"/>
      <c r="CMP817" s="47"/>
      <c r="CMQ817" s="47"/>
      <c r="CMR817" s="47"/>
      <c r="CMS817" s="47"/>
      <c r="CMT817" s="47"/>
      <c r="CMU817" s="47"/>
      <c r="CMV817" s="47"/>
      <c r="CMW817" s="47"/>
      <c r="CMX817" s="47"/>
      <c r="CMY817" s="47"/>
      <c r="CMZ817" s="47"/>
      <c r="CNA817" s="47"/>
      <c r="CNB817" s="47"/>
      <c r="CNC817" s="47"/>
      <c r="CND817" s="47"/>
      <c r="CNE817" s="47"/>
      <c r="CNF817" s="47"/>
      <c r="CNG817" s="47"/>
      <c r="CNH817" s="47"/>
      <c r="CNI817" s="47"/>
      <c r="CNJ817" s="47"/>
      <c r="CNK817" s="47"/>
      <c r="CNL817" s="47"/>
      <c r="CNM817" s="47"/>
      <c r="CNN817" s="47"/>
      <c r="CNO817" s="47"/>
      <c r="CNP817" s="47"/>
      <c r="CNQ817" s="47"/>
      <c r="CNR817" s="47"/>
      <c r="CNS817" s="47"/>
      <c r="CNT817" s="47"/>
      <c r="CNU817" s="47"/>
      <c r="CNV817" s="47"/>
      <c r="CNW817" s="47"/>
      <c r="CNX817" s="47"/>
      <c r="CNY817" s="47"/>
      <c r="CNZ817" s="47"/>
      <c r="COA817" s="47"/>
      <c r="COB817" s="47"/>
      <c r="COC817" s="47"/>
      <c r="COD817" s="47"/>
      <c r="COE817" s="47"/>
      <c r="COF817" s="47"/>
      <c r="COG817" s="47"/>
      <c r="COH817" s="47"/>
      <c r="COI817" s="47"/>
      <c r="COJ817" s="47"/>
      <c r="COK817" s="47"/>
      <c r="COL817" s="47"/>
      <c r="COM817" s="47"/>
      <c r="CON817" s="47"/>
      <c r="COO817" s="47"/>
      <c r="COP817" s="47"/>
      <c r="COQ817" s="47"/>
      <c r="COR817" s="47"/>
      <c r="COS817" s="47"/>
      <c r="COT817" s="47"/>
      <c r="COU817" s="47"/>
      <c r="COV817" s="47"/>
      <c r="COW817" s="47"/>
      <c r="COX817" s="47"/>
      <c r="COY817" s="47"/>
      <c r="COZ817" s="47"/>
      <c r="CPA817" s="47"/>
      <c r="CPB817" s="47"/>
      <c r="CPC817" s="47"/>
      <c r="CPD817" s="47"/>
      <c r="CPE817" s="47"/>
      <c r="CPF817" s="47"/>
      <c r="CPG817" s="47"/>
      <c r="CPH817" s="47"/>
      <c r="CPI817" s="47"/>
      <c r="CPJ817" s="47"/>
      <c r="CPK817" s="47"/>
      <c r="CPL817" s="47"/>
      <c r="CPM817" s="47"/>
      <c r="CPN817" s="47"/>
      <c r="CPO817" s="47"/>
      <c r="CPP817" s="47"/>
      <c r="CPQ817" s="47"/>
      <c r="CPR817" s="47"/>
      <c r="CPS817" s="47"/>
      <c r="CPT817" s="47"/>
      <c r="CPU817" s="47"/>
      <c r="CPV817" s="47"/>
      <c r="CPW817" s="47"/>
      <c r="CPX817" s="47"/>
      <c r="CPY817" s="47"/>
      <c r="CPZ817" s="47"/>
      <c r="CQA817" s="47"/>
      <c r="CQB817" s="47"/>
      <c r="CQC817" s="47"/>
      <c r="CQD817" s="47"/>
      <c r="CQE817" s="47"/>
      <c r="CQF817" s="47"/>
      <c r="CQG817" s="47"/>
      <c r="CQH817" s="47"/>
      <c r="CQI817" s="47"/>
      <c r="CQJ817" s="47"/>
      <c r="CQK817" s="47"/>
      <c r="CQL817" s="47"/>
      <c r="CQM817" s="47"/>
      <c r="CQN817" s="47"/>
      <c r="CQO817" s="47"/>
      <c r="CQP817" s="47"/>
      <c r="CQQ817" s="47"/>
      <c r="CQR817" s="47"/>
      <c r="CQS817" s="47"/>
      <c r="CQT817" s="47"/>
      <c r="CQU817" s="47"/>
      <c r="CQV817" s="47"/>
      <c r="CQW817" s="47"/>
      <c r="CQX817" s="47"/>
      <c r="CQY817" s="47"/>
      <c r="CQZ817" s="47"/>
      <c r="CRA817" s="47"/>
      <c r="CRB817" s="47"/>
      <c r="CRC817" s="47"/>
      <c r="CRD817" s="47"/>
      <c r="CRE817" s="47"/>
      <c r="CRF817" s="47"/>
      <c r="CRG817" s="47"/>
      <c r="CRH817" s="47"/>
      <c r="CRI817" s="47"/>
      <c r="CRJ817" s="47"/>
      <c r="CRK817" s="47"/>
      <c r="CRL817" s="47"/>
      <c r="CRM817" s="47"/>
      <c r="CRN817" s="47"/>
      <c r="CRO817" s="47"/>
      <c r="CRP817" s="47"/>
      <c r="CRQ817" s="47"/>
      <c r="CRR817" s="47"/>
      <c r="CRS817" s="47"/>
      <c r="CRT817" s="47"/>
      <c r="CRU817" s="47"/>
      <c r="CRV817" s="47"/>
      <c r="CRW817" s="47"/>
      <c r="CRX817" s="47"/>
      <c r="CRY817" s="47"/>
      <c r="CRZ817" s="47"/>
      <c r="CSA817" s="47"/>
      <c r="CSB817" s="47"/>
      <c r="CSC817" s="47"/>
      <c r="CSD817" s="47"/>
      <c r="CSE817" s="47"/>
      <c r="CSF817" s="47"/>
      <c r="CSG817" s="47"/>
      <c r="CSH817" s="47"/>
      <c r="CSI817" s="47"/>
      <c r="CSJ817" s="47"/>
      <c r="CSK817" s="47"/>
      <c r="CSL817" s="47"/>
      <c r="CSM817" s="47"/>
      <c r="CSN817" s="47"/>
      <c r="CSO817" s="47"/>
      <c r="CSP817" s="47"/>
      <c r="CSQ817" s="47"/>
      <c r="CSR817" s="47"/>
      <c r="CSS817" s="47"/>
      <c r="CST817" s="47"/>
      <c r="CSU817" s="47"/>
      <c r="CSV817" s="47"/>
      <c r="CSW817" s="47"/>
      <c r="CSX817" s="47"/>
      <c r="CSY817" s="47"/>
      <c r="CSZ817" s="47"/>
      <c r="CTA817" s="47"/>
      <c r="CTB817" s="47"/>
      <c r="CTC817" s="47"/>
      <c r="CTD817" s="47"/>
      <c r="CTE817" s="47"/>
      <c r="CTF817" s="47"/>
      <c r="CTG817" s="47"/>
      <c r="CTH817" s="47"/>
      <c r="CTI817" s="47"/>
      <c r="CTJ817" s="47"/>
      <c r="CTK817" s="47"/>
      <c r="CTL817" s="47"/>
      <c r="CTM817" s="47"/>
      <c r="CTN817" s="47"/>
      <c r="CTO817" s="47"/>
      <c r="CTP817" s="47"/>
      <c r="CTQ817" s="47"/>
      <c r="CTR817" s="47"/>
      <c r="CTS817" s="47"/>
      <c r="CTT817" s="47"/>
      <c r="CTU817" s="47"/>
      <c r="CTV817" s="47"/>
      <c r="CTW817" s="47"/>
      <c r="CTX817" s="47"/>
      <c r="CTY817" s="47"/>
      <c r="CTZ817" s="47"/>
      <c r="CUA817" s="47"/>
      <c r="CUB817" s="47"/>
      <c r="CUC817" s="47"/>
      <c r="CUD817" s="47"/>
      <c r="CUE817" s="47"/>
      <c r="CUF817" s="47"/>
      <c r="CUG817" s="47"/>
      <c r="CUH817" s="47"/>
      <c r="CUI817" s="47"/>
      <c r="CUJ817" s="47"/>
      <c r="CUK817" s="47"/>
      <c r="CUL817" s="47"/>
      <c r="CUM817" s="47"/>
      <c r="CUN817" s="47"/>
      <c r="CUO817" s="47"/>
      <c r="CUP817" s="47"/>
      <c r="CUQ817" s="47"/>
      <c r="CUR817" s="47"/>
      <c r="CUS817" s="47"/>
      <c r="CUT817" s="47"/>
      <c r="CUU817" s="47"/>
      <c r="CUV817" s="47"/>
      <c r="CUW817" s="47"/>
      <c r="CUX817" s="47"/>
      <c r="CUY817" s="47"/>
      <c r="CUZ817" s="47"/>
      <c r="CVA817" s="47"/>
      <c r="CVB817" s="47"/>
      <c r="CVC817" s="47"/>
      <c r="CVD817" s="47"/>
      <c r="CVE817" s="47"/>
      <c r="CVF817" s="47"/>
      <c r="CVG817" s="47"/>
      <c r="CVH817" s="47"/>
      <c r="CVI817" s="47"/>
      <c r="CVJ817" s="47"/>
      <c r="CVK817" s="47"/>
      <c r="CVL817" s="47"/>
      <c r="CVM817" s="47"/>
      <c r="CVN817" s="47"/>
      <c r="CVO817" s="47"/>
      <c r="CVP817" s="47"/>
      <c r="CVQ817" s="47"/>
      <c r="CVR817" s="47"/>
      <c r="CVS817" s="47"/>
      <c r="CVT817" s="47"/>
      <c r="CVU817" s="47"/>
      <c r="CVV817" s="47"/>
      <c r="CVW817" s="47"/>
      <c r="CVX817" s="47"/>
      <c r="CVY817" s="47"/>
      <c r="CVZ817" s="47"/>
      <c r="CWA817" s="47"/>
      <c r="CWB817" s="47"/>
      <c r="CWC817" s="47"/>
      <c r="CWD817" s="47"/>
      <c r="CWE817" s="47"/>
      <c r="CWF817" s="47"/>
      <c r="CWG817" s="47"/>
      <c r="CWH817" s="47"/>
      <c r="CWI817" s="47"/>
      <c r="CWJ817" s="47"/>
      <c r="CWK817" s="47"/>
      <c r="CWL817" s="47"/>
      <c r="CWM817" s="47"/>
      <c r="CWN817" s="47"/>
      <c r="CWO817" s="47"/>
      <c r="CWP817" s="47"/>
      <c r="CWQ817" s="47"/>
      <c r="CWR817" s="47"/>
      <c r="CWS817" s="47"/>
      <c r="CWT817" s="47"/>
      <c r="CWU817" s="47"/>
      <c r="CWV817" s="47"/>
      <c r="CWW817" s="47"/>
      <c r="CWX817" s="47"/>
      <c r="CWY817" s="47"/>
      <c r="CWZ817" s="47"/>
      <c r="CXA817" s="47"/>
      <c r="CXB817" s="47"/>
      <c r="CXC817" s="47"/>
      <c r="CXD817" s="47"/>
      <c r="CXE817" s="47"/>
      <c r="CXF817" s="47"/>
      <c r="CXG817" s="47"/>
      <c r="CXH817" s="47"/>
      <c r="CXI817" s="47"/>
      <c r="CXJ817" s="47"/>
      <c r="CXK817" s="47"/>
      <c r="CXL817" s="47"/>
      <c r="CXM817" s="47"/>
      <c r="CXN817" s="47"/>
      <c r="CXO817" s="47"/>
      <c r="CXP817" s="47"/>
      <c r="CXQ817" s="47"/>
      <c r="CXR817" s="47"/>
      <c r="CXS817" s="47"/>
      <c r="CXT817" s="47"/>
      <c r="CXU817" s="47"/>
      <c r="CXV817" s="47"/>
      <c r="CXW817" s="47"/>
      <c r="CXX817" s="47"/>
      <c r="CXY817" s="47"/>
      <c r="CXZ817" s="47"/>
      <c r="CYA817" s="47"/>
      <c r="CYB817" s="47"/>
      <c r="CYC817" s="47"/>
      <c r="CYD817" s="47"/>
      <c r="CYE817" s="47"/>
      <c r="CYF817" s="47"/>
      <c r="CYG817" s="47"/>
      <c r="CYH817" s="47"/>
      <c r="CYI817" s="47"/>
      <c r="CYJ817" s="47"/>
      <c r="CYK817" s="47"/>
      <c r="CYL817" s="47"/>
      <c r="CYM817" s="47"/>
      <c r="CYN817" s="47"/>
      <c r="CYO817" s="47"/>
      <c r="CYP817" s="47"/>
      <c r="CYQ817" s="47"/>
      <c r="CYR817" s="47"/>
      <c r="CYS817" s="47"/>
      <c r="CYT817" s="47"/>
      <c r="CYU817" s="47"/>
      <c r="CYV817" s="47"/>
      <c r="CYW817" s="47"/>
      <c r="CYX817" s="47"/>
      <c r="CYY817" s="47"/>
      <c r="CYZ817" s="47"/>
      <c r="CZA817" s="47"/>
      <c r="CZB817" s="47"/>
      <c r="CZC817" s="47"/>
      <c r="CZD817" s="47"/>
      <c r="CZE817" s="47"/>
      <c r="CZF817" s="47"/>
      <c r="CZG817" s="47"/>
      <c r="CZH817" s="47"/>
      <c r="CZI817" s="47"/>
      <c r="CZJ817" s="47"/>
      <c r="CZK817" s="47"/>
      <c r="CZL817" s="47"/>
      <c r="CZM817" s="47"/>
      <c r="CZN817" s="47"/>
      <c r="CZO817" s="47"/>
      <c r="CZP817" s="47"/>
      <c r="CZQ817" s="47"/>
      <c r="CZR817" s="47"/>
      <c r="CZS817" s="47"/>
      <c r="CZT817" s="47"/>
      <c r="CZU817" s="47"/>
      <c r="CZV817" s="47"/>
      <c r="CZW817" s="47"/>
      <c r="CZX817" s="47"/>
      <c r="CZY817" s="47"/>
      <c r="CZZ817" s="47"/>
      <c r="DAA817" s="47"/>
      <c r="DAB817" s="47"/>
      <c r="DAC817" s="47"/>
      <c r="DAD817" s="47"/>
      <c r="DAE817" s="47"/>
      <c r="DAF817" s="47"/>
      <c r="DAG817" s="47"/>
      <c r="DAH817" s="47"/>
      <c r="DAI817" s="47"/>
      <c r="DAJ817" s="47"/>
      <c r="DAK817" s="47"/>
      <c r="DAL817" s="47"/>
      <c r="DAM817" s="47"/>
      <c r="DAN817" s="47"/>
      <c r="DAO817" s="47"/>
      <c r="DAP817" s="47"/>
      <c r="DAQ817" s="47"/>
      <c r="DAR817" s="47"/>
      <c r="DAS817" s="47"/>
      <c r="DAT817" s="47"/>
      <c r="DAU817" s="47"/>
      <c r="DAV817" s="47"/>
      <c r="DAW817" s="47"/>
      <c r="DAX817" s="47"/>
      <c r="DAY817" s="47"/>
      <c r="DAZ817" s="47"/>
      <c r="DBA817" s="47"/>
      <c r="DBB817" s="47"/>
      <c r="DBC817" s="47"/>
      <c r="DBD817" s="47"/>
      <c r="DBE817" s="47"/>
      <c r="DBF817" s="47"/>
      <c r="DBG817" s="47"/>
      <c r="DBH817" s="47"/>
      <c r="DBI817" s="47"/>
      <c r="DBJ817" s="47"/>
      <c r="DBK817" s="47"/>
      <c r="DBL817" s="47"/>
      <c r="DBM817" s="47"/>
      <c r="DBN817" s="47"/>
      <c r="DBO817" s="47"/>
      <c r="DBP817" s="47"/>
      <c r="DBQ817" s="47"/>
      <c r="DBR817" s="47"/>
      <c r="DBS817" s="47"/>
      <c r="DBT817" s="47"/>
      <c r="DBU817" s="47"/>
      <c r="DBV817" s="47"/>
      <c r="DBW817" s="47"/>
      <c r="DBX817" s="47"/>
      <c r="DBY817" s="47"/>
      <c r="DBZ817" s="47"/>
      <c r="DCA817" s="47"/>
      <c r="DCB817" s="47"/>
      <c r="DCC817" s="47"/>
      <c r="DCD817" s="47"/>
      <c r="DCE817" s="47"/>
      <c r="DCF817" s="47"/>
      <c r="DCG817" s="47"/>
      <c r="DCH817" s="47"/>
      <c r="DCI817" s="47"/>
      <c r="DCJ817" s="47"/>
      <c r="DCK817" s="47"/>
      <c r="DCL817" s="47"/>
      <c r="DCM817" s="47"/>
      <c r="DCN817" s="47"/>
      <c r="DCO817" s="47"/>
      <c r="DCP817" s="47"/>
      <c r="DCQ817" s="47"/>
      <c r="DCR817" s="47"/>
      <c r="DCS817" s="47"/>
      <c r="DCT817" s="47"/>
      <c r="DCU817" s="47"/>
      <c r="DCV817" s="47"/>
      <c r="DCW817" s="47"/>
      <c r="DCX817" s="47"/>
      <c r="DCY817" s="47"/>
      <c r="DCZ817" s="47"/>
      <c r="DDA817" s="47"/>
      <c r="DDB817" s="47"/>
      <c r="DDC817" s="47"/>
      <c r="DDD817" s="47"/>
      <c r="DDE817" s="47"/>
      <c r="DDF817" s="47"/>
      <c r="DDG817" s="47"/>
      <c r="DDH817" s="47"/>
      <c r="DDI817" s="47"/>
      <c r="DDJ817" s="47"/>
      <c r="DDK817" s="47"/>
      <c r="DDL817" s="47"/>
      <c r="DDM817" s="47"/>
      <c r="DDN817" s="47"/>
      <c r="DDO817" s="47"/>
      <c r="DDP817" s="47"/>
      <c r="DDQ817" s="47"/>
      <c r="DDR817" s="47"/>
      <c r="DDS817" s="47"/>
      <c r="DDT817" s="47"/>
      <c r="DDU817" s="47"/>
      <c r="DDV817" s="47"/>
      <c r="DDW817" s="47"/>
      <c r="DDX817" s="47"/>
      <c r="DDY817" s="47"/>
      <c r="DDZ817" s="47"/>
      <c r="DEA817" s="47"/>
      <c r="DEB817" s="47"/>
      <c r="DEC817" s="47"/>
      <c r="DED817" s="47"/>
      <c r="DEE817" s="47"/>
      <c r="DEF817" s="47"/>
      <c r="DEG817" s="47"/>
      <c r="DEH817" s="47"/>
      <c r="DEI817" s="47"/>
      <c r="DEJ817" s="47"/>
      <c r="DEK817" s="47"/>
      <c r="DEL817" s="47"/>
      <c r="DEM817" s="47"/>
      <c r="DEN817" s="47"/>
      <c r="DEO817" s="47"/>
      <c r="DEP817" s="47"/>
      <c r="DEQ817" s="47"/>
      <c r="DER817" s="47"/>
      <c r="DES817" s="47"/>
      <c r="DET817" s="47"/>
      <c r="DEU817" s="47"/>
      <c r="DEV817" s="47"/>
      <c r="DEW817" s="47"/>
      <c r="DEX817" s="47"/>
      <c r="DEY817" s="47"/>
      <c r="DEZ817" s="47"/>
      <c r="DFA817" s="47"/>
      <c r="DFB817" s="47"/>
      <c r="DFC817" s="47"/>
      <c r="DFD817" s="47"/>
      <c r="DFE817" s="47"/>
      <c r="DFF817" s="47"/>
      <c r="DFG817" s="47"/>
      <c r="DFH817" s="47"/>
      <c r="DFI817" s="47"/>
      <c r="DFJ817" s="47"/>
      <c r="DFK817" s="47"/>
      <c r="DFL817" s="47"/>
      <c r="DFM817" s="47"/>
      <c r="DFN817" s="47"/>
      <c r="DFO817" s="47"/>
      <c r="DFP817" s="47"/>
      <c r="DFQ817" s="47"/>
      <c r="DFR817" s="47"/>
      <c r="DFS817" s="47"/>
      <c r="DFT817" s="47"/>
      <c r="DFU817" s="47"/>
      <c r="DFV817" s="47"/>
      <c r="DFW817" s="47"/>
      <c r="DFX817" s="47"/>
      <c r="DFY817" s="47"/>
      <c r="DFZ817" s="47"/>
      <c r="DGA817" s="47"/>
      <c r="DGB817" s="47"/>
      <c r="DGC817" s="47"/>
      <c r="DGD817" s="47"/>
      <c r="DGE817" s="47"/>
      <c r="DGF817" s="47"/>
      <c r="DGG817" s="47"/>
      <c r="DGH817" s="47"/>
      <c r="DGI817" s="47"/>
      <c r="DGJ817" s="47"/>
      <c r="DGK817" s="47"/>
      <c r="DGL817" s="47"/>
      <c r="DGM817" s="47"/>
      <c r="DGN817" s="47"/>
      <c r="DGO817" s="47"/>
      <c r="DGP817" s="47"/>
      <c r="DGQ817" s="47"/>
      <c r="DGR817" s="47"/>
      <c r="DGS817" s="47"/>
      <c r="DGT817" s="47"/>
      <c r="DGU817" s="47"/>
      <c r="DGV817" s="47"/>
      <c r="DGW817" s="47"/>
      <c r="DGX817" s="47"/>
      <c r="DGY817" s="47"/>
      <c r="DGZ817" s="47"/>
      <c r="DHA817" s="47"/>
      <c r="DHB817" s="47"/>
      <c r="DHC817" s="47"/>
      <c r="DHD817" s="47"/>
      <c r="DHE817" s="47"/>
      <c r="DHF817" s="47"/>
      <c r="DHG817" s="47"/>
      <c r="DHH817" s="47"/>
      <c r="DHI817" s="47"/>
      <c r="DHJ817" s="47"/>
      <c r="DHK817" s="47"/>
      <c r="DHL817" s="47"/>
      <c r="DHM817" s="47"/>
      <c r="DHN817" s="47"/>
      <c r="DHO817" s="47"/>
      <c r="DHP817" s="47"/>
      <c r="DHQ817" s="47"/>
      <c r="DHR817" s="47"/>
      <c r="DHS817" s="47"/>
      <c r="DHT817" s="47"/>
      <c r="DHU817" s="47"/>
      <c r="DHV817" s="47"/>
      <c r="DHW817" s="47"/>
      <c r="DHX817" s="47"/>
      <c r="DHY817" s="47"/>
      <c r="DHZ817" s="47"/>
      <c r="DIA817" s="47"/>
      <c r="DIB817" s="47"/>
      <c r="DIC817" s="47"/>
      <c r="DID817" s="47"/>
      <c r="DIE817" s="47"/>
      <c r="DIF817" s="47"/>
      <c r="DIG817" s="47"/>
      <c r="DIH817" s="47"/>
      <c r="DII817" s="47"/>
      <c r="DIJ817" s="47"/>
      <c r="DIK817" s="47"/>
      <c r="DIL817" s="47"/>
      <c r="DIM817" s="47"/>
      <c r="DIN817" s="47"/>
      <c r="DIO817" s="47"/>
      <c r="DIP817" s="47"/>
      <c r="DIQ817" s="47"/>
      <c r="DIR817" s="47"/>
      <c r="DIS817" s="47"/>
      <c r="DIT817" s="47"/>
      <c r="DIU817" s="47"/>
      <c r="DIV817" s="47"/>
      <c r="DIW817" s="47"/>
      <c r="DIX817" s="47"/>
      <c r="DIY817" s="47"/>
      <c r="DIZ817" s="47"/>
      <c r="DJA817" s="47"/>
      <c r="DJB817" s="47"/>
      <c r="DJC817" s="47"/>
      <c r="DJD817" s="47"/>
      <c r="DJE817" s="47"/>
      <c r="DJF817" s="47"/>
      <c r="DJG817" s="47"/>
      <c r="DJH817" s="47"/>
      <c r="DJI817" s="47"/>
      <c r="DJJ817" s="47"/>
      <c r="DJK817" s="47"/>
      <c r="DJL817" s="47"/>
      <c r="DJM817" s="47"/>
      <c r="DJN817" s="47"/>
      <c r="DJO817" s="47"/>
      <c r="DJP817" s="47"/>
      <c r="DJQ817" s="47"/>
      <c r="DJR817" s="47"/>
      <c r="DJS817" s="47"/>
      <c r="DJT817" s="47"/>
      <c r="DJU817" s="47"/>
      <c r="DJV817" s="47"/>
      <c r="DJW817" s="47"/>
      <c r="DJX817" s="47"/>
      <c r="DJY817" s="47"/>
      <c r="DJZ817" s="47"/>
      <c r="DKA817" s="47"/>
      <c r="DKB817" s="47"/>
      <c r="DKC817" s="47"/>
      <c r="DKD817" s="47"/>
      <c r="DKE817" s="47"/>
      <c r="DKF817" s="47"/>
      <c r="DKG817" s="47"/>
      <c r="DKH817" s="47"/>
      <c r="DKI817" s="47"/>
      <c r="DKJ817" s="47"/>
      <c r="DKK817" s="47"/>
      <c r="DKL817" s="47"/>
      <c r="DKM817" s="47"/>
      <c r="DKN817" s="47"/>
      <c r="DKO817" s="47"/>
      <c r="DKP817" s="47"/>
      <c r="DKQ817" s="47"/>
      <c r="DKR817" s="47"/>
      <c r="DKS817" s="47"/>
      <c r="DKT817" s="47"/>
      <c r="DKU817" s="47"/>
      <c r="DKV817" s="47"/>
      <c r="DKW817" s="47"/>
      <c r="DKX817" s="47"/>
      <c r="DKY817" s="47"/>
      <c r="DKZ817" s="47"/>
      <c r="DLA817" s="47"/>
      <c r="DLB817" s="47"/>
      <c r="DLC817" s="47"/>
      <c r="DLD817" s="47"/>
      <c r="DLE817" s="47"/>
      <c r="DLF817" s="47"/>
      <c r="DLG817" s="47"/>
      <c r="DLH817" s="47"/>
      <c r="DLI817" s="47"/>
      <c r="DLJ817" s="47"/>
      <c r="DLK817" s="47"/>
      <c r="DLL817" s="47"/>
      <c r="DLM817" s="47"/>
      <c r="DLN817" s="47"/>
      <c r="DLO817" s="47"/>
      <c r="DLP817" s="47"/>
      <c r="DLQ817" s="47"/>
      <c r="DLR817" s="47"/>
      <c r="DLS817" s="47"/>
      <c r="DLT817" s="47"/>
      <c r="DLU817" s="47"/>
      <c r="DLV817" s="47"/>
      <c r="DLW817" s="47"/>
      <c r="DLX817" s="47"/>
      <c r="DLY817" s="47"/>
      <c r="DLZ817" s="47"/>
      <c r="DMA817" s="47"/>
      <c r="DMB817" s="47"/>
      <c r="DMC817" s="47"/>
      <c r="DMD817" s="47"/>
      <c r="DME817" s="47"/>
      <c r="DMF817" s="47"/>
      <c r="DMG817" s="47"/>
      <c r="DMH817" s="47"/>
      <c r="DMI817" s="47"/>
      <c r="DMJ817" s="47"/>
      <c r="DMK817" s="47"/>
      <c r="DML817" s="47"/>
      <c r="DMM817" s="47"/>
      <c r="DMN817" s="47"/>
      <c r="DMO817" s="47"/>
      <c r="DMP817" s="47"/>
      <c r="DMQ817" s="47"/>
      <c r="DMR817" s="47"/>
      <c r="DMS817" s="47"/>
      <c r="DMT817" s="47"/>
      <c r="DMU817" s="47"/>
      <c r="DMV817" s="47"/>
      <c r="DMW817" s="47"/>
      <c r="DMX817" s="47"/>
      <c r="DMY817" s="47"/>
      <c r="DMZ817" s="47"/>
      <c r="DNA817" s="47"/>
      <c r="DNB817" s="47"/>
      <c r="DNC817" s="47"/>
      <c r="DND817" s="47"/>
      <c r="DNE817" s="47"/>
      <c r="DNF817" s="47"/>
      <c r="DNG817" s="47"/>
      <c r="DNH817" s="47"/>
      <c r="DNI817" s="47"/>
      <c r="DNJ817" s="47"/>
      <c r="DNK817" s="47"/>
      <c r="DNL817" s="47"/>
      <c r="DNM817" s="47"/>
      <c r="DNN817" s="47"/>
      <c r="DNO817" s="47"/>
      <c r="DNP817" s="47"/>
      <c r="DNQ817" s="47"/>
      <c r="DNR817" s="47"/>
      <c r="DNS817" s="47"/>
      <c r="DNT817" s="47"/>
      <c r="DNU817" s="47"/>
      <c r="DNV817" s="47"/>
      <c r="DNW817" s="47"/>
      <c r="DNX817" s="47"/>
      <c r="DNY817" s="47"/>
      <c r="DNZ817" s="47"/>
      <c r="DOA817" s="47"/>
      <c r="DOB817" s="47"/>
      <c r="DOC817" s="47"/>
      <c r="DOD817" s="47"/>
      <c r="DOE817" s="47"/>
      <c r="DOF817" s="47"/>
      <c r="DOG817" s="47"/>
      <c r="DOH817" s="47"/>
      <c r="DOI817" s="47"/>
      <c r="DOJ817" s="47"/>
      <c r="DOK817" s="47"/>
      <c r="DOL817" s="47"/>
      <c r="DOM817" s="47"/>
      <c r="DON817" s="47"/>
      <c r="DOO817" s="47"/>
      <c r="DOP817" s="47"/>
      <c r="DOQ817" s="47"/>
      <c r="DOR817" s="47"/>
      <c r="DOS817" s="47"/>
      <c r="DOT817" s="47"/>
      <c r="DOU817" s="47"/>
      <c r="DOV817" s="47"/>
      <c r="DOW817" s="47"/>
      <c r="DOX817" s="47"/>
      <c r="DOY817" s="47"/>
      <c r="DOZ817" s="47"/>
      <c r="DPA817" s="47"/>
      <c r="DPB817" s="47"/>
      <c r="DPC817" s="47"/>
      <c r="DPD817" s="47"/>
      <c r="DPE817" s="47"/>
      <c r="DPF817" s="47"/>
      <c r="DPG817" s="47"/>
      <c r="DPH817" s="47"/>
      <c r="DPI817" s="47"/>
      <c r="DPJ817" s="47"/>
      <c r="DPK817" s="47"/>
      <c r="DPL817" s="47"/>
      <c r="DPM817" s="47"/>
      <c r="DPN817" s="47"/>
      <c r="DPO817" s="47"/>
      <c r="DPP817" s="47"/>
      <c r="DPQ817" s="47"/>
      <c r="DPR817" s="47"/>
      <c r="DPS817" s="47"/>
      <c r="DPT817" s="47"/>
      <c r="DPU817" s="47"/>
      <c r="DPV817" s="47"/>
      <c r="DPW817" s="47"/>
      <c r="DPX817" s="47"/>
      <c r="DPY817" s="47"/>
      <c r="DPZ817" s="47"/>
      <c r="DQA817" s="47"/>
      <c r="DQB817" s="47"/>
      <c r="DQC817" s="47"/>
      <c r="DQD817" s="47"/>
      <c r="DQE817" s="47"/>
      <c r="DQF817" s="47"/>
      <c r="DQG817" s="47"/>
      <c r="DQH817" s="47"/>
      <c r="DQI817" s="47"/>
      <c r="DQJ817" s="47"/>
      <c r="DQK817" s="47"/>
      <c r="DQL817" s="47"/>
      <c r="DQM817" s="47"/>
      <c r="DQN817" s="47"/>
      <c r="DQO817" s="47"/>
      <c r="DQP817" s="47"/>
      <c r="DQQ817" s="47"/>
      <c r="DQR817" s="47"/>
      <c r="DQS817" s="47"/>
      <c r="DQT817" s="47"/>
      <c r="DQU817" s="47"/>
      <c r="DQV817" s="47"/>
      <c r="DQW817" s="47"/>
      <c r="DQX817" s="47"/>
      <c r="DQY817" s="47"/>
      <c r="DQZ817" s="47"/>
      <c r="DRA817" s="47"/>
      <c r="DRB817" s="47"/>
      <c r="DRC817" s="47"/>
      <c r="DRD817" s="47"/>
      <c r="DRE817" s="47"/>
      <c r="DRF817" s="47"/>
      <c r="DRG817" s="47"/>
      <c r="DRH817" s="47"/>
      <c r="DRI817" s="47"/>
      <c r="DRJ817" s="47"/>
      <c r="DRK817" s="47"/>
      <c r="DRL817" s="47"/>
      <c r="DRM817" s="47"/>
      <c r="DRN817" s="47"/>
      <c r="DRO817" s="47"/>
      <c r="DRP817" s="47"/>
      <c r="DRQ817" s="47"/>
      <c r="DRR817" s="47"/>
      <c r="DRS817" s="47"/>
      <c r="DRT817" s="47"/>
      <c r="DRU817" s="47"/>
      <c r="DRV817" s="47"/>
      <c r="DRW817" s="47"/>
      <c r="DRX817" s="47"/>
      <c r="DRY817" s="47"/>
      <c r="DRZ817" s="47"/>
      <c r="DSA817" s="47"/>
      <c r="DSB817" s="47"/>
      <c r="DSC817" s="47"/>
      <c r="DSD817" s="47"/>
      <c r="DSE817" s="47"/>
      <c r="DSF817" s="47"/>
      <c r="DSG817" s="47"/>
      <c r="DSH817" s="47"/>
      <c r="DSI817" s="47"/>
      <c r="DSJ817" s="47"/>
      <c r="DSK817" s="47"/>
      <c r="DSL817" s="47"/>
      <c r="DSM817" s="47"/>
      <c r="DSN817" s="47"/>
      <c r="DSO817" s="47"/>
      <c r="DSP817" s="47"/>
      <c r="DSQ817" s="47"/>
      <c r="DSR817" s="47"/>
      <c r="DSS817" s="47"/>
      <c r="DST817" s="47"/>
      <c r="DSU817" s="47"/>
      <c r="DSV817" s="47"/>
      <c r="DSW817" s="47"/>
      <c r="DSX817" s="47"/>
      <c r="DSY817" s="47"/>
      <c r="DSZ817" s="47"/>
      <c r="DTA817" s="47"/>
      <c r="DTB817" s="47"/>
      <c r="DTC817" s="47"/>
      <c r="DTD817" s="47"/>
      <c r="DTE817" s="47"/>
      <c r="DTF817" s="47"/>
      <c r="DTG817" s="47"/>
      <c r="DTH817" s="47"/>
      <c r="DTI817" s="47"/>
      <c r="DTJ817" s="47"/>
      <c r="DTK817" s="47"/>
      <c r="DTL817" s="47"/>
      <c r="DTM817" s="47"/>
      <c r="DTN817" s="47"/>
      <c r="DTO817" s="47"/>
      <c r="DTP817" s="47"/>
      <c r="DTQ817" s="47"/>
      <c r="DTR817" s="47"/>
      <c r="DTS817" s="47"/>
      <c r="DTT817" s="47"/>
      <c r="DTU817" s="47"/>
      <c r="DTV817" s="47"/>
      <c r="DTW817" s="47"/>
      <c r="DTX817" s="47"/>
      <c r="DTY817" s="47"/>
      <c r="DTZ817" s="47"/>
      <c r="DUA817" s="47"/>
      <c r="DUB817" s="47"/>
      <c r="DUC817" s="47"/>
      <c r="DUD817" s="47"/>
      <c r="DUE817" s="47"/>
      <c r="DUF817" s="47"/>
      <c r="DUG817" s="47"/>
      <c r="DUH817" s="47"/>
      <c r="DUI817" s="47"/>
      <c r="DUJ817" s="47"/>
      <c r="DUK817" s="47"/>
      <c r="DUL817" s="47"/>
      <c r="DUM817" s="47"/>
      <c r="DUN817" s="47"/>
      <c r="DUO817" s="47"/>
      <c r="DUP817" s="47"/>
      <c r="DUQ817" s="47"/>
      <c r="DUR817" s="47"/>
      <c r="DUS817" s="47"/>
      <c r="DUT817" s="47"/>
      <c r="DUU817" s="47"/>
      <c r="DUV817" s="47"/>
      <c r="DUW817" s="47"/>
      <c r="DUX817" s="47"/>
      <c r="DUY817" s="47"/>
      <c r="DUZ817" s="47"/>
      <c r="DVA817" s="47"/>
      <c r="DVB817" s="47"/>
      <c r="DVC817" s="47"/>
      <c r="DVD817" s="47"/>
      <c r="DVE817" s="47"/>
      <c r="DVF817" s="47"/>
      <c r="DVG817" s="47"/>
      <c r="DVH817" s="47"/>
      <c r="DVI817" s="47"/>
      <c r="DVJ817" s="47"/>
      <c r="DVK817" s="47"/>
      <c r="DVL817" s="47"/>
      <c r="DVM817" s="47"/>
      <c r="DVN817" s="47"/>
      <c r="DVO817" s="47"/>
      <c r="DVP817" s="47"/>
      <c r="DVQ817" s="47"/>
      <c r="DVR817" s="47"/>
      <c r="DVS817" s="47"/>
      <c r="DVT817" s="47"/>
      <c r="DVU817" s="47"/>
      <c r="DVV817" s="47"/>
      <c r="DVW817" s="47"/>
      <c r="DVX817" s="47"/>
      <c r="DVY817" s="47"/>
      <c r="DVZ817" s="47"/>
      <c r="DWA817" s="47"/>
      <c r="DWB817" s="47"/>
      <c r="DWC817" s="47"/>
      <c r="DWD817" s="47"/>
      <c r="DWE817" s="47"/>
      <c r="DWF817" s="47"/>
      <c r="DWG817" s="47"/>
      <c r="DWH817" s="47"/>
      <c r="DWI817" s="47"/>
      <c r="DWJ817" s="47"/>
      <c r="DWK817" s="47"/>
      <c r="DWL817" s="47"/>
      <c r="DWM817" s="47"/>
      <c r="DWN817" s="47"/>
      <c r="DWO817" s="47"/>
      <c r="DWP817" s="47"/>
      <c r="DWQ817" s="47"/>
      <c r="DWR817" s="47"/>
      <c r="DWS817" s="47"/>
      <c r="DWT817" s="47"/>
      <c r="DWU817" s="47"/>
      <c r="DWV817" s="47"/>
      <c r="DWW817" s="47"/>
      <c r="DWX817" s="47"/>
      <c r="DWY817" s="47"/>
      <c r="DWZ817" s="47"/>
      <c r="DXA817" s="47"/>
      <c r="DXB817" s="47"/>
      <c r="DXC817" s="47"/>
      <c r="DXD817" s="47"/>
      <c r="DXE817" s="47"/>
      <c r="DXF817" s="47"/>
      <c r="DXG817" s="47"/>
      <c r="DXH817" s="47"/>
      <c r="DXI817" s="47"/>
      <c r="DXJ817" s="47"/>
      <c r="DXK817" s="47"/>
      <c r="DXL817" s="47"/>
      <c r="DXM817" s="47"/>
      <c r="DXN817" s="47"/>
      <c r="DXO817" s="47"/>
      <c r="DXP817" s="47"/>
      <c r="DXQ817" s="47"/>
      <c r="DXR817" s="47"/>
      <c r="DXS817" s="47"/>
      <c r="DXT817" s="47"/>
      <c r="DXU817" s="47"/>
      <c r="DXV817" s="47"/>
      <c r="DXW817" s="47"/>
      <c r="DXX817" s="47"/>
      <c r="DXY817" s="47"/>
      <c r="DXZ817" s="47"/>
      <c r="DYA817" s="47"/>
      <c r="DYB817" s="47"/>
      <c r="DYC817" s="47"/>
      <c r="DYD817" s="47"/>
      <c r="DYE817" s="47"/>
      <c r="DYF817" s="47"/>
      <c r="DYG817" s="47"/>
      <c r="DYH817" s="47"/>
      <c r="DYI817" s="47"/>
      <c r="DYJ817" s="47"/>
      <c r="DYK817" s="47"/>
      <c r="DYL817" s="47"/>
      <c r="DYM817" s="47"/>
      <c r="DYN817" s="47"/>
      <c r="DYO817" s="47"/>
      <c r="DYP817" s="47"/>
      <c r="DYQ817" s="47"/>
      <c r="DYR817" s="47"/>
      <c r="DYS817" s="47"/>
      <c r="DYT817" s="47"/>
      <c r="DYU817" s="47"/>
      <c r="DYV817" s="47"/>
      <c r="DYW817" s="47"/>
      <c r="DYX817" s="47"/>
      <c r="DYY817" s="47"/>
      <c r="DYZ817" s="47"/>
      <c r="DZA817" s="47"/>
      <c r="DZB817" s="47"/>
      <c r="DZC817" s="47"/>
      <c r="DZD817" s="47"/>
      <c r="DZE817" s="47"/>
      <c r="DZF817" s="47"/>
      <c r="DZG817" s="47"/>
      <c r="DZH817" s="47"/>
      <c r="DZI817" s="47"/>
      <c r="DZJ817" s="47"/>
      <c r="DZK817" s="47"/>
      <c r="DZL817" s="47"/>
      <c r="DZM817" s="47"/>
      <c r="DZN817" s="47"/>
      <c r="DZO817" s="47"/>
      <c r="DZP817" s="47"/>
      <c r="DZQ817" s="47"/>
      <c r="DZR817" s="47"/>
      <c r="DZS817" s="47"/>
      <c r="DZT817" s="47"/>
      <c r="DZU817" s="47"/>
      <c r="DZV817" s="47"/>
      <c r="DZW817" s="47"/>
      <c r="DZX817" s="47"/>
      <c r="DZY817" s="47"/>
      <c r="DZZ817" s="47"/>
      <c r="EAA817" s="47"/>
      <c r="EAB817" s="47"/>
      <c r="EAC817" s="47"/>
      <c r="EAD817" s="47"/>
      <c r="EAE817" s="47"/>
      <c r="EAF817" s="47"/>
      <c r="EAG817" s="47"/>
      <c r="EAH817" s="47"/>
      <c r="EAI817" s="47"/>
      <c r="EAJ817" s="47"/>
      <c r="EAK817" s="47"/>
      <c r="EAL817" s="47"/>
      <c r="EAM817" s="47"/>
      <c r="EAN817" s="47"/>
      <c r="EAO817" s="47"/>
      <c r="EAP817" s="47"/>
      <c r="EAQ817" s="47"/>
      <c r="EAR817" s="47"/>
      <c r="EAS817" s="47"/>
      <c r="EAT817" s="47"/>
      <c r="EAU817" s="47"/>
      <c r="EAV817" s="47"/>
      <c r="EAW817" s="47"/>
      <c r="EAX817" s="47"/>
      <c r="EAY817" s="47"/>
      <c r="EAZ817" s="47"/>
      <c r="EBA817" s="47"/>
      <c r="EBB817" s="47"/>
      <c r="EBC817" s="47"/>
      <c r="EBD817" s="47"/>
      <c r="EBE817" s="47"/>
      <c r="EBF817" s="47"/>
      <c r="EBG817" s="47"/>
      <c r="EBH817" s="47"/>
      <c r="EBI817" s="47"/>
      <c r="EBJ817" s="47"/>
      <c r="EBK817" s="47"/>
      <c r="EBL817" s="47"/>
      <c r="EBM817" s="47"/>
      <c r="EBN817" s="47"/>
      <c r="EBO817" s="47"/>
      <c r="EBP817" s="47"/>
      <c r="EBQ817" s="47"/>
      <c r="EBR817" s="47"/>
      <c r="EBS817" s="47"/>
      <c r="EBT817" s="47"/>
      <c r="EBU817" s="47"/>
      <c r="EBV817" s="47"/>
      <c r="EBW817" s="47"/>
      <c r="EBX817" s="47"/>
      <c r="EBY817" s="47"/>
      <c r="EBZ817" s="47"/>
      <c r="ECA817" s="47"/>
      <c r="ECB817" s="47"/>
      <c r="ECC817" s="47"/>
      <c r="ECD817" s="47"/>
      <c r="ECE817" s="47"/>
      <c r="ECF817" s="47"/>
      <c r="ECG817" s="47"/>
      <c r="ECH817" s="47"/>
      <c r="ECI817" s="47"/>
      <c r="ECJ817" s="47"/>
      <c r="ECK817" s="47"/>
      <c r="ECL817" s="47"/>
      <c r="ECM817" s="47"/>
      <c r="ECN817" s="47"/>
      <c r="ECO817" s="47"/>
      <c r="ECP817" s="47"/>
      <c r="ECQ817" s="47"/>
      <c r="ECR817" s="47"/>
      <c r="ECS817" s="47"/>
      <c r="ECT817" s="47"/>
      <c r="ECU817" s="47"/>
      <c r="ECV817" s="47"/>
      <c r="ECW817" s="47"/>
      <c r="ECX817" s="47"/>
      <c r="ECY817" s="47"/>
      <c r="ECZ817" s="47"/>
      <c r="EDA817" s="47"/>
      <c r="EDB817" s="47"/>
      <c r="EDC817" s="47"/>
      <c r="EDD817" s="47"/>
      <c r="EDE817" s="47"/>
      <c r="EDF817" s="47"/>
      <c r="EDG817" s="47"/>
      <c r="EDH817" s="47"/>
      <c r="EDI817" s="47"/>
      <c r="EDJ817" s="47"/>
      <c r="EDK817" s="47"/>
      <c r="EDL817" s="47"/>
      <c r="EDM817" s="47"/>
      <c r="EDN817" s="47"/>
      <c r="EDO817" s="47"/>
      <c r="EDP817" s="47"/>
      <c r="EDQ817" s="47"/>
      <c r="EDR817" s="47"/>
      <c r="EDS817" s="47"/>
      <c r="EDT817" s="47"/>
      <c r="EDU817" s="47"/>
      <c r="EDV817" s="47"/>
      <c r="EDW817" s="47"/>
      <c r="EDX817" s="47"/>
      <c r="EDY817" s="47"/>
      <c r="EDZ817" s="47"/>
      <c r="EEA817" s="47"/>
      <c r="EEB817" s="47"/>
      <c r="EEC817" s="47"/>
      <c r="EED817" s="47"/>
      <c r="EEE817" s="47"/>
      <c r="EEF817" s="47"/>
      <c r="EEG817" s="47"/>
      <c r="EEH817" s="47"/>
      <c r="EEI817" s="47"/>
      <c r="EEJ817" s="47"/>
      <c r="EEK817" s="47"/>
      <c r="EEL817" s="47"/>
      <c r="EEM817" s="47"/>
      <c r="EEN817" s="47"/>
      <c r="EEO817" s="47"/>
      <c r="EEP817" s="47"/>
      <c r="EEQ817" s="47"/>
      <c r="EER817" s="47"/>
      <c r="EES817" s="47"/>
      <c r="EET817" s="47"/>
      <c r="EEU817" s="47"/>
      <c r="EEV817" s="47"/>
      <c r="EEW817" s="47"/>
      <c r="EEX817" s="47"/>
      <c r="EEY817" s="47"/>
      <c r="EEZ817" s="47"/>
      <c r="EFA817" s="47"/>
      <c r="EFB817" s="47"/>
      <c r="EFC817" s="47"/>
      <c r="EFD817" s="47"/>
      <c r="EFE817" s="47"/>
      <c r="EFF817" s="47"/>
      <c r="EFG817" s="47"/>
      <c r="EFH817" s="47"/>
      <c r="EFI817" s="47"/>
      <c r="EFJ817" s="47"/>
      <c r="EFK817" s="47"/>
      <c r="EFL817" s="47"/>
      <c r="EFM817" s="47"/>
      <c r="EFN817" s="47"/>
      <c r="EFO817" s="47"/>
      <c r="EFP817" s="47"/>
      <c r="EFQ817" s="47"/>
      <c r="EFR817" s="47"/>
      <c r="EFS817" s="47"/>
      <c r="EFT817" s="47"/>
      <c r="EFU817" s="47"/>
      <c r="EFV817" s="47"/>
      <c r="EFW817" s="47"/>
      <c r="EFX817" s="47"/>
      <c r="EFY817" s="47"/>
      <c r="EFZ817" s="47"/>
      <c r="EGA817" s="47"/>
      <c r="EGB817" s="47"/>
      <c r="EGC817" s="47"/>
      <c r="EGD817" s="47"/>
      <c r="EGE817" s="47"/>
      <c r="EGF817" s="47"/>
      <c r="EGG817" s="47"/>
      <c r="EGH817" s="47"/>
      <c r="EGI817" s="47"/>
      <c r="EGJ817" s="47"/>
      <c r="EGK817" s="47"/>
      <c r="EGL817" s="47"/>
      <c r="EGM817" s="47"/>
      <c r="EGN817" s="47"/>
      <c r="EGO817" s="47"/>
      <c r="EGP817" s="47"/>
      <c r="EGQ817" s="47"/>
      <c r="EGR817" s="47"/>
      <c r="EGS817" s="47"/>
      <c r="EGT817" s="47"/>
      <c r="EGU817" s="47"/>
      <c r="EGV817" s="47"/>
      <c r="EGW817" s="47"/>
      <c r="EGX817" s="47"/>
      <c r="EGY817" s="47"/>
      <c r="EGZ817" s="47"/>
      <c r="EHA817" s="47"/>
      <c r="EHB817" s="47"/>
      <c r="EHC817" s="47"/>
      <c r="EHD817" s="47"/>
      <c r="EHE817" s="47"/>
      <c r="EHF817" s="47"/>
      <c r="EHG817" s="47"/>
      <c r="EHH817" s="47"/>
      <c r="EHI817" s="47"/>
      <c r="EHJ817" s="47"/>
      <c r="EHK817" s="47"/>
      <c r="EHL817" s="47"/>
      <c r="EHM817" s="47"/>
      <c r="EHN817" s="47"/>
      <c r="EHO817" s="47"/>
      <c r="EHP817" s="47"/>
      <c r="EHQ817" s="47"/>
      <c r="EHR817" s="47"/>
      <c r="EHS817" s="47"/>
      <c r="EHT817" s="47"/>
      <c r="EHU817" s="47"/>
      <c r="EHV817" s="47"/>
      <c r="EHW817" s="47"/>
      <c r="EHX817" s="47"/>
      <c r="EHY817" s="47"/>
      <c r="EHZ817" s="47"/>
      <c r="EIA817" s="47"/>
      <c r="EIB817" s="47"/>
      <c r="EIC817" s="47"/>
      <c r="EID817" s="47"/>
      <c r="EIE817" s="47"/>
      <c r="EIF817" s="47"/>
      <c r="EIG817" s="47"/>
      <c r="EIH817" s="47"/>
      <c r="EII817" s="47"/>
      <c r="EIJ817" s="47"/>
      <c r="EIK817" s="47"/>
      <c r="EIL817" s="47"/>
      <c r="EIM817" s="47"/>
      <c r="EIN817" s="47"/>
      <c r="EIO817" s="47"/>
      <c r="EIP817" s="47"/>
      <c r="EIQ817" s="47"/>
      <c r="EIR817" s="47"/>
      <c r="EIS817" s="47"/>
      <c r="EIT817" s="47"/>
      <c r="EIU817" s="47"/>
      <c r="EIV817" s="47"/>
      <c r="EIW817" s="47"/>
      <c r="EIX817" s="47"/>
      <c r="EIY817" s="47"/>
      <c r="EIZ817" s="47"/>
      <c r="EJA817" s="47"/>
      <c r="EJB817" s="47"/>
      <c r="EJC817" s="47"/>
      <c r="EJD817" s="47"/>
      <c r="EJE817" s="47"/>
      <c r="EJF817" s="47"/>
      <c r="EJG817" s="47"/>
      <c r="EJH817" s="47"/>
      <c r="EJI817" s="47"/>
      <c r="EJJ817" s="47"/>
      <c r="EJK817" s="47"/>
      <c r="EJL817" s="47"/>
      <c r="EJM817" s="47"/>
      <c r="EJN817" s="47"/>
      <c r="EJO817" s="47"/>
      <c r="EJP817" s="47"/>
      <c r="EJQ817" s="47"/>
      <c r="EJR817" s="47"/>
      <c r="EJS817" s="47"/>
      <c r="EJT817" s="47"/>
      <c r="EJU817" s="47"/>
      <c r="EJV817" s="47"/>
      <c r="EJW817" s="47"/>
      <c r="EJX817" s="47"/>
      <c r="EJY817" s="47"/>
      <c r="EJZ817" s="47"/>
      <c r="EKA817" s="47"/>
      <c r="EKB817" s="47"/>
      <c r="EKC817" s="47"/>
      <c r="EKD817" s="47"/>
      <c r="EKE817" s="47"/>
      <c r="EKF817" s="47"/>
      <c r="EKG817" s="47"/>
      <c r="EKH817" s="47"/>
      <c r="EKI817" s="47"/>
      <c r="EKJ817" s="47"/>
      <c r="EKK817" s="47"/>
      <c r="EKL817" s="47"/>
      <c r="EKM817" s="47"/>
      <c r="EKN817" s="47"/>
      <c r="EKO817" s="47"/>
      <c r="EKP817" s="47"/>
      <c r="EKQ817" s="47"/>
      <c r="EKR817" s="47"/>
      <c r="EKS817" s="47"/>
      <c r="EKT817" s="47"/>
      <c r="EKU817" s="47"/>
      <c r="EKV817" s="47"/>
      <c r="EKW817" s="47"/>
      <c r="EKX817" s="47"/>
      <c r="EKY817" s="47"/>
      <c r="EKZ817" s="47"/>
      <c r="ELA817" s="47"/>
      <c r="ELB817" s="47"/>
      <c r="ELC817" s="47"/>
      <c r="ELD817" s="47"/>
      <c r="ELE817" s="47"/>
      <c r="ELF817" s="47"/>
      <c r="ELG817" s="47"/>
      <c r="ELH817" s="47"/>
      <c r="ELI817" s="47"/>
      <c r="ELJ817" s="47"/>
      <c r="ELK817" s="47"/>
      <c r="ELL817" s="47"/>
      <c r="ELM817" s="47"/>
      <c r="ELN817" s="47"/>
      <c r="ELO817" s="47"/>
      <c r="ELP817" s="47"/>
      <c r="ELQ817" s="47"/>
      <c r="ELR817" s="47"/>
      <c r="ELS817" s="47"/>
      <c r="ELT817" s="47"/>
      <c r="ELU817" s="47"/>
      <c r="ELV817" s="47"/>
      <c r="ELW817" s="47"/>
      <c r="ELX817" s="47"/>
      <c r="ELY817" s="47"/>
      <c r="ELZ817" s="47"/>
      <c r="EMA817" s="47"/>
      <c r="EMB817" s="47"/>
      <c r="EMC817" s="47"/>
      <c r="EMD817" s="47"/>
      <c r="EME817" s="47"/>
      <c r="EMF817" s="47"/>
      <c r="EMG817" s="47"/>
      <c r="EMH817" s="47"/>
      <c r="EMI817" s="47"/>
      <c r="EMJ817" s="47"/>
      <c r="EMK817" s="47"/>
      <c r="EML817" s="47"/>
      <c r="EMM817" s="47"/>
      <c r="EMN817" s="47"/>
      <c r="EMO817" s="47"/>
      <c r="EMP817" s="47"/>
      <c r="EMQ817" s="47"/>
      <c r="EMR817" s="47"/>
      <c r="EMS817" s="47"/>
      <c r="EMT817" s="47"/>
      <c r="EMU817" s="47"/>
      <c r="EMV817" s="47"/>
      <c r="EMW817" s="47"/>
      <c r="EMX817" s="47"/>
      <c r="EMY817" s="47"/>
      <c r="EMZ817" s="47"/>
      <c r="ENA817" s="47"/>
      <c r="ENB817" s="47"/>
      <c r="ENC817" s="47"/>
      <c r="END817" s="47"/>
      <c r="ENE817" s="47"/>
      <c r="ENF817" s="47"/>
      <c r="ENG817" s="47"/>
      <c r="ENH817" s="47"/>
      <c r="ENI817" s="47"/>
      <c r="ENJ817" s="47"/>
      <c r="ENK817" s="47"/>
      <c r="ENL817" s="47"/>
      <c r="ENM817" s="47"/>
      <c r="ENN817" s="47"/>
      <c r="ENO817" s="47"/>
      <c r="ENP817" s="47"/>
      <c r="ENQ817" s="47"/>
      <c r="ENR817" s="47"/>
      <c r="ENS817" s="47"/>
      <c r="ENT817" s="47"/>
      <c r="ENU817" s="47"/>
      <c r="ENV817" s="47"/>
      <c r="ENW817" s="47"/>
      <c r="ENX817" s="47"/>
      <c r="ENY817" s="47"/>
      <c r="ENZ817" s="47"/>
      <c r="EOA817" s="47"/>
      <c r="EOB817" s="47"/>
      <c r="EOC817" s="47"/>
      <c r="EOD817" s="47"/>
      <c r="EOE817" s="47"/>
      <c r="EOF817" s="47"/>
      <c r="EOG817" s="47"/>
      <c r="EOH817" s="47"/>
      <c r="EOI817" s="47"/>
      <c r="EOJ817" s="47"/>
      <c r="EOK817" s="47"/>
      <c r="EOL817" s="47"/>
      <c r="EOM817" s="47"/>
      <c r="EON817" s="47"/>
      <c r="EOO817" s="47"/>
      <c r="EOP817" s="47"/>
      <c r="EOQ817" s="47"/>
      <c r="EOR817" s="47"/>
      <c r="EOS817" s="47"/>
      <c r="EOT817" s="47"/>
      <c r="EOU817" s="47"/>
      <c r="EOV817" s="47"/>
      <c r="EOW817" s="47"/>
      <c r="EOX817" s="47"/>
      <c r="EOY817" s="47"/>
      <c r="EOZ817" s="47"/>
      <c r="EPA817" s="47"/>
      <c r="EPB817" s="47"/>
      <c r="EPC817" s="47"/>
      <c r="EPD817" s="47"/>
      <c r="EPE817" s="47"/>
      <c r="EPF817" s="47"/>
      <c r="EPG817" s="47"/>
      <c r="EPH817" s="47"/>
      <c r="EPI817" s="47"/>
      <c r="EPJ817" s="47"/>
      <c r="EPK817" s="47"/>
      <c r="EPL817" s="47"/>
      <c r="EPM817" s="47"/>
      <c r="EPN817" s="47"/>
      <c r="EPO817" s="47"/>
      <c r="EPP817" s="47"/>
      <c r="EPQ817" s="47"/>
      <c r="EPR817" s="47"/>
      <c r="EPS817" s="47"/>
      <c r="EPT817" s="47"/>
      <c r="EPU817" s="47"/>
      <c r="EPV817" s="47"/>
      <c r="EPW817" s="47"/>
      <c r="EPX817" s="47"/>
      <c r="EPY817" s="47"/>
      <c r="EPZ817" s="47"/>
      <c r="EQA817" s="47"/>
      <c r="EQB817" s="47"/>
      <c r="EQC817" s="47"/>
      <c r="EQD817" s="47"/>
      <c r="EQE817" s="47"/>
      <c r="EQF817" s="47"/>
      <c r="EQG817" s="47"/>
      <c r="EQH817" s="47"/>
      <c r="EQI817" s="47"/>
      <c r="EQJ817" s="47"/>
      <c r="EQK817" s="47"/>
      <c r="EQL817" s="47"/>
      <c r="EQM817" s="47"/>
      <c r="EQN817" s="47"/>
      <c r="EQO817" s="47"/>
      <c r="EQP817" s="47"/>
      <c r="EQQ817" s="47"/>
      <c r="EQR817" s="47"/>
      <c r="EQS817" s="47"/>
      <c r="EQT817" s="47"/>
      <c r="EQU817" s="47"/>
      <c r="EQV817" s="47"/>
      <c r="EQW817" s="47"/>
      <c r="EQX817" s="47"/>
      <c r="EQY817" s="47"/>
      <c r="EQZ817" s="47"/>
      <c r="ERA817" s="47"/>
      <c r="ERB817" s="47"/>
      <c r="ERC817" s="47"/>
      <c r="ERD817" s="47"/>
      <c r="ERE817" s="47"/>
      <c r="ERF817" s="47"/>
      <c r="ERG817" s="47"/>
      <c r="ERH817" s="47"/>
      <c r="ERI817" s="47"/>
      <c r="ERJ817" s="47"/>
      <c r="ERK817" s="47"/>
      <c r="ERL817" s="47"/>
      <c r="ERM817" s="47"/>
      <c r="ERN817" s="47"/>
      <c r="ERO817" s="47"/>
      <c r="ERP817" s="47"/>
      <c r="ERQ817" s="47"/>
      <c r="ERR817" s="47"/>
      <c r="ERS817" s="47"/>
      <c r="ERT817" s="47"/>
      <c r="ERU817" s="47"/>
      <c r="ERV817" s="47"/>
      <c r="ERW817" s="47"/>
      <c r="ERX817" s="47"/>
      <c r="ERY817" s="47"/>
      <c r="ERZ817" s="47"/>
      <c r="ESA817" s="47"/>
      <c r="ESB817" s="47"/>
      <c r="ESC817" s="47"/>
      <c r="ESD817" s="47"/>
      <c r="ESE817" s="47"/>
      <c r="ESF817" s="47"/>
      <c r="ESG817" s="47"/>
      <c r="ESH817" s="47"/>
      <c r="ESI817" s="47"/>
      <c r="ESJ817" s="47"/>
      <c r="ESK817" s="47"/>
      <c r="ESL817" s="47"/>
      <c r="ESM817" s="47"/>
      <c r="ESN817" s="47"/>
      <c r="ESO817" s="47"/>
      <c r="ESP817" s="47"/>
      <c r="ESQ817" s="47"/>
      <c r="ESR817" s="47"/>
      <c r="ESS817" s="47"/>
      <c r="EST817" s="47"/>
      <c r="ESU817" s="47"/>
      <c r="ESV817" s="47"/>
      <c r="ESW817" s="47"/>
      <c r="ESX817" s="47"/>
      <c r="ESY817" s="47"/>
      <c r="ESZ817" s="47"/>
      <c r="ETA817" s="47"/>
      <c r="ETB817" s="47"/>
      <c r="ETC817" s="47"/>
      <c r="ETD817" s="47"/>
      <c r="ETE817" s="47"/>
      <c r="ETF817" s="47"/>
      <c r="ETG817" s="47"/>
      <c r="ETH817" s="47"/>
      <c r="ETI817" s="47"/>
      <c r="ETJ817" s="47"/>
      <c r="ETK817" s="47"/>
      <c r="ETL817" s="47"/>
      <c r="ETM817" s="47"/>
      <c r="ETN817" s="47"/>
      <c r="ETO817" s="47"/>
      <c r="ETP817" s="47"/>
      <c r="ETQ817" s="47"/>
      <c r="ETR817" s="47"/>
      <c r="ETS817" s="47"/>
      <c r="ETT817" s="47"/>
      <c r="ETU817" s="47"/>
      <c r="ETV817" s="47"/>
      <c r="ETW817" s="47"/>
      <c r="ETX817" s="47"/>
      <c r="ETY817" s="47"/>
      <c r="ETZ817" s="47"/>
      <c r="EUA817" s="47"/>
      <c r="EUB817" s="47"/>
      <c r="EUC817" s="47"/>
      <c r="EUD817" s="47"/>
      <c r="EUE817" s="47"/>
      <c r="EUF817" s="47"/>
      <c r="EUG817" s="47"/>
      <c r="EUH817" s="47"/>
      <c r="EUI817" s="47"/>
      <c r="EUJ817" s="47"/>
      <c r="EUK817" s="47"/>
      <c r="EUL817" s="47"/>
      <c r="EUM817" s="47"/>
      <c r="EUN817" s="47"/>
      <c r="EUO817" s="47"/>
      <c r="EUP817" s="47"/>
      <c r="EUQ817" s="47"/>
      <c r="EUR817" s="47"/>
      <c r="EUS817" s="47"/>
      <c r="EUT817" s="47"/>
      <c r="EUU817" s="47"/>
      <c r="EUV817" s="47"/>
      <c r="EUW817" s="47"/>
      <c r="EUX817" s="47"/>
      <c r="EUY817" s="47"/>
      <c r="EUZ817" s="47"/>
      <c r="EVA817" s="47"/>
      <c r="EVB817" s="47"/>
      <c r="EVC817" s="47"/>
      <c r="EVD817" s="47"/>
      <c r="EVE817" s="47"/>
      <c r="EVF817" s="47"/>
      <c r="EVG817" s="47"/>
      <c r="EVH817" s="47"/>
      <c r="EVI817" s="47"/>
      <c r="EVJ817" s="47"/>
      <c r="EVK817" s="47"/>
      <c r="EVL817" s="47"/>
      <c r="EVM817" s="47"/>
      <c r="EVN817" s="47"/>
      <c r="EVO817" s="47"/>
      <c r="EVP817" s="47"/>
      <c r="EVQ817" s="47"/>
      <c r="EVR817" s="47"/>
      <c r="EVS817" s="47"/>
      <c r="EVT817" s="47"/>
      <c r="EVU817" s="47"/>
      <c r="EVV817" s="47"/>
      <c r="EVW817" s="47"/>
      <c r="EVX817" s="47"/>
      <c r="EVY817" s="47"/>
      <c r="EVZ817" s="47"/>
      <c r="EWA817" s="47"/>
      <c r="EWB817" s="47"/>
      <c r="EWC817" s="47"/>
      <c r="EWD817" s="47"/>
      <c r="EWE817" s="47"/>
      <c r="EWF817" s="47"/>
      <c r="EWG817" s="47"/>
      <c r="EWH817" s="47"/>
      <c r="EWI817" s="47"/>
      <c r="EWJ817" s="47"/>
      <c r="EWK817" s="47"/>
      <c r="EWL817" s="47"/>
      <c r="EWM817" s="47"/>
      <c r="EWN817" s="47"/>
      <c r="EWO817" s="47"/>
      <c r="EWP817" s="47"/>
      <c r="EWQ817" s="47"/>
      <c r="EWR817" s="47"/>
      <c r="EWS817" s="47"/>
      <c r="EWT817" s="47"/>
      <c r="EWU817" s="47"/>
      <c r="EWV817" s="47"/>
      <c r="EWW817" s="47"/>
      <c r="EWX817" s="47"/>
      <c r="EWY817" s="47"/>
      <c r="EWZ817" s="47"/>
      <c r="EXA817" s="47"/>
      <c r="EXB817" s="47"/>
      <c r="EXC817" s="47"/>
      <c r="EXD817" s="47"/>
      <c r="EXE817" s="47"/>
      <c r="EXF817" s="47"/>
      <c r="EXG817" s="47"/>
      <c r="EXH817" s="47"/>
      <c r="EXI817" s="47"/>
      <c r="EXJ817" s="47"/>
      <c r="EXK817" s="47"/>
      <c r="EXL817" s="47"/>
      <c r="EXM817" s="47"/>
      <c r="EXN817" s="47"/>
      <c r="EXO817" s="47"/>
      <c r="EXP817" s="47"/>
      <c r="EXQ817" s="47"/>
      <c r="EXR817" s="47"/>
      <c r="EXS817" s="47"/>
      <c r="EXT817" s="47"/>
      <c r="EXU817" s="47"/>
      <c r="EXV817" s="47"/>
      <c r="EXW817" s="47"/>
      <c r="EXX817" s="47"/>
      <c r="EXY817" s="47"/>
      <c r="EXZ817" s="47"/>
      <c r="EYA817" s="47"/>
      <c r="EYB817" s="47"/>
      <c r="EYC817" s="47"/>
      <c r="EYD817" s="47"/>
      <c r="EYE817" s="47"/>
      <c r="EYF817" s="47"/>
      <c r="EYG817" s="47"/>
      <c r="EYH817" s="47"/>
      <c r="EYI817" s="47"/>
      <c r="EYJ817" s="47"/>
      <c r="EYK817" s="47"/>
      <c r="EYL817" s="47"/>
      <c r="EYM817" s="47"/>
      <c r="EYN817" s="47"/>
      <c r="EYO817" s="47"/>
      <c r="EYP817" s="47"/>
      <c r="EYQ817" s="47"/>
      <c r="EYR817" s="47"/>
      <c r="EYS817" s="47"/>
      <c r="EYT817" s="47"/>
      <c r="EYU817" s="47"/>
      <c r="EYV817" s="47"/>
      <c r="EYW817" s="47"/>
      <c r="EYX817" s="47"/>
      <c r="EYY817" s="47"/>
      <c r="EYZ817" s="47"/>
      <c r="EZA817" s="47"/>
      <c r="EZB817" s="47"/>
      <c r="EZC817" s="47"/>
      <c r="EZD817" s="47"/>
      <c r="EZE817" s="47"/>
      <c r="EZF817" s="47"/>
      <c r="EZG817" s="47"/>
      <c r="EZH817" s="47"/>
      <c r="EZI817" s="47"/>
      <c r="EZJ817" s="47"/>
      <c r="EZK817" s="47"/>
      <c r="EZL817" s="47"/>
      <c r="EZM817" s="47"/>
      <c r="EZN817" s="47"/>
      <c r="EZO817" s="47"/>
      <c r="EZP817" s="47"/>
      <c r="EZQ817" s="47"/>
      <c r="EZR817" s="47"/>
      <c r="EZS817" s="47"/>
      <c r="EZT817" s="47"/>
      <c r="EZU817" s="47"/>
      <c r="EZV817" s="47"/>
      <c r="EZW817" s="47"/>
      <c r="EZX817" s="47"/>
      <c r="EZY817" s="47"/>
      <c r="EZZ817" s="47"/>
      <c r="FAA817" s="47"/>
      <c r="FAB817" s="47"/>
      <c r="FAC817" s="47"/>
      <c r="FAD817" s="47"/>
      <c r="FAE817" s="47"/>
      <c r="FAF817" s="47"/>
      <c r="FAG817" s="47"/>
      <c r="FAH817" s="47"/>
      <c r="FAI817" s="47"/>
      <c r="FAJ817" s="47"/>
      <c r="FAK817" s="47"/>
      <c r="FAL817" s="47"/>
      <c r="FAM817" s="47"/>
      <c r="FAN817" s="47"/>
      <c r="FAO817" s="47"/>
      <c r="FAP817" s="47"/>
      <c r="FAQ817" s="47"/>
      <c r="FAR817" s="47"/>
      <c r="FAS817" s="47"/>
      <c r="FAT817" s="47"/>
      <c r="FAU817" s="47"/>
      <c r="FAV817" s="47"/>
      <c r="FAW817" s="47"/>
      <c r="FAX817" s="47"/>
      <c r="FAY817" s="47"/>
      <c r="FAZ817" s="47"/>
      <c r="FBA817" s="47"/>
      <c r="FBB817" s="47"/>
      <c r="FBC817" s="47"/>
      <c r="FBD817" s="47"/>
      <c r="FBE817" s="47"/>
      <c r="FBF817" s="47"/>
      <c r="FBG817" s="47"/>
      <c r="FBH817" s="47"/>
      <c r="FBI817" s="47"/>
      <c r="FBJ817" s="47"/>
      <c r="FBK817" s="47"/>
      <c r="FBL817" s="47"/>
      <c r="FBM817" s="47"/>
      <c r="FBN817" s="47"/>
      <c r="FBO817" s="47"/>
      <c r="FBP817" s="47"/>
      <c r="FBQ817" s="47"/>
      <c r="FBR817" s="47"/>
      <c r="FBS817" s="47"/>
      <c r="FBT817" s="47"/>
      <c r="FBU817" s="47"/>
      <c r="FBV817" s="47"/>
      <c r="FBW817" s="47"/>
      <c r="FBX817" s="47"/>
      <c r="FBY817" s="47"/>
      <c r="FBZ817" s="47"/>
      <c r="FCA817" s="47"/>
      <c r="FCB817" s="47"/>
      <c r="FCC817" s="47"/>
      <c r="FCD817" s="47"/>
      <c r="FCE817" s="47"/>
      <c r="FCF817" s="47"/>
      <c r="FCG817" s="47"/>
      <c r="FCH817" s="47"/>
      <c r="FCI817" s="47"/>
      <c r="FCJ817" s="47"/>
      <c r="FCK817" s="47"/>
      <c r="FCL817" s="47"/>
      <c r="FCM817" s="47"/>
      <c r="FCN817" s="47"/>
      <c r="FCO817" s="47"/>
      <c r="FCP817" s="47"/>
      <c r="FCQ817" s="47"/>
      <c r="FCR817" s="47"/>
      <c r="FCS817" s="47"/>
      <c r="FCT817" s="47"/>
      <c r="FCU817" s="47"/>
      <c r="FCV817" s="47"/>
      <c r="FCW817" s="47"/>
      <c r="FCX817" s="47"/>
      <c r="FCY817" s="47"/>
      <c r="FCZ817" s="47"/>
      <c r="FDA817" s="47"/>
      <c r="FDB817" s="47"/>
      <c r="FDC817" s="47"/>
      <c r="FDD817" s="47"/>
      <c r="FDE817" s="47"/>
      <c r="FDF817" s="47"/>
      <c r="FDG817" s="47"/>
      <c r="FDH817" s="47"/>
      <c r="FDI817" s="47"/>
      <c r="FDJ817" s="47"/>
      <c r="FDK817" s="47"/>
      <c r="FDL817" s="47"/>
      <c r="FDM817" s="47"/>
      <c r="FDN817" s="47"/>
      <c r="FDO817" s="47"/>
      <c r="FDP817" s="47"/>
      <c r="FDQ817" s="47"/>
      <c r="FDR817" s="47"/>
      <c r="FDS817" s="47"/>
      <c r="FDT817" s="47"/>
      <c r="FDU817" s="47"/>
      <c r="FDV817" s="47"/>
      <c r="FDW817" s="47"/>
      <c r="FDX817" s="47"/>
      <c r="FDY817" s="47"/>
      <c r="FDZ817" s="47"/>
      <c r="FEA817" s="47"/>
      <c r="FEB817" s="47"/>
      <c r="FEC817" s="47"/>
      <c r="FED817" s="47"/>
      <c r="FEE817" s="47"/>
      <c r="FEF817" s="47"/>
      <c r="FEG817" s="47"/>
      <c r="FEH817" s="47"/>
      <c r="FEI817" s="47"/>
      <c r="FEJ817" s="47"/>
      <c r="FEK817" s="47"/>
      <c r="FEL817" s="47"/>
      <c r="FEM817" s="47"/>
      <c r="FEN817" s="47"/>
      <c r="FEO817" s="47"/>
      <c r="FEP817" s="47"/>
      <c r="FEQ817" s="47"/>
      <c r="FER817" s="47"/>
      <c r="FES817" s="47"/>
      <c r="FET817" s="47"/>
      <c r="FEU817" s="47"/>
      <c r="FEV817" s="47"/>
      <c r="FEW817" s="47"/>
      <c r="FEX817" s="47"/>
      <c r="FEY817" s="47"/>
      <c r="FEZ817" s="47"/>
      <c r="FFA817" s="47"/>
      <c r="FFB817" s="47"/>
      <c r="FFC817" s="47"/>
      <c r="FFD817" s="47"/>
      <c r="FFE817" s="47"/>
      <c r="FFF817" s="47"/>
      <c r="FFG817" s="47"/>
      <c r="FFH817" s="47"/>
      <c r="FFI817" s="47"/>
      <c r="FFJ817" s="47"/>
      <c r="FFK817" s="47"/>
      <c r="FFL817" s="47"/>
      <c r="FFM817" s="47"/>
      <c r="FFN817" s="47"/>
      <c r="FFO817" s="47"/>
      <c r="FFP817" s="47"/>
      <c r="FFQ817" s="47"/>
      <c r="FFR817" s="47"/>
      <c r="FFS817" s="47"/>
      <c r="FFT817" s="47"/>
      <c r="FFU817" s="47"/>
      <c r="FFV817" s="47"/>
      <c r="FFW817" s="47"/>
      <c r="FFX817" s="47"/>
      <c r="FFY817" s="47"/>
      <c r="FFZ817" s="47"/>
      <c r="FGA817" s="47"/>
      <c r="FGB817" s="47"/>
      <c r="FGC817" s="47"/>
      <c r="FGD817" s="47"/>
      <c r="FGE817" s="47"/>
      <c r="FGF817" s="47"/>
      <c r="FGG817" s="47"/>
      <c r="FGH817" s="47"/>
      <c r="FGI817" s="47"/>
      <c r="FGJ817" s="47"/>
      <c r="FGK817" s="47"/>
      <c r="FGL817" s="47"/>
      <c r="FGM817" s="47"/>
      <c r="FGN817" s="47"/>
      <c r="FGO817" s="47"/>
      <c r="FGP817" s="47"/>
      <c r="FGQ817" s="47"/>
      <c r="FGR817" s="47"/>
      <c r="FGS817" s="47"/>
      <c r="FGT817" s="47"/>
      <c r="FGU817" s="47"/>
      <c r="FGV817" s="47"/>
      <c r="FGW817" s="47"/>
      <c r="FGX817" s="47"/>
      <c r="FGY817" s="47"/>
      <c r="FGZ817" s="47"/>
      <c r="FHA817" s="47"/>
      <c r="FHB817" s="47"/>
      <c r="FHC817" s="47"/>
      <c r="FHD817" s="47"/>
      <c r="FHE817" s="47"/>
      <c r="FHF817" s="47"/>
      <c r="FHG817" s="47"/>
      <c r="FHH817" s="47"/>
      <c r="FHI817" s="47"/>
      <c r="FHJ817" s="47"/>
      <c r="FHK817" s="47"/>
      <c r="FHL817" s="47"/>
      <c r="FHM817" s="47"/>
      <c r="FHN817" s="47"/>
      <c r="FHO817" s="47"/>
      <c r="FHP817" s="47"/>
      <c r="FHQ817" s="47"/>
      <c r="FHR817" s="47"/>
      <c r="FHS817" s="47"/>
      <c r="FHT817" s="47"/>
      <c r="FHU817" s="47"/>
      <c r="FHV817" s="47"/>
      <c r="FHW817" s="47"/>
      <c r="FHX817" s="47"/>
      <c r="FHY817" s="47"/>
      <c r="FHZ817" s="47"/>
      <c r="FIA817" s="47"/>
      <c r="FIB817" s="47"/>
      <c r="FIC817" s="47"/>
      <c r="FID817" s="47"/>
      <c r="FIE817" s="47"/>
      <c r="FIF817" s="47"/>
      <c r="FIG817" s="47"/>
      <c r="FIH817" s="47"/>
      <c r="FII817" s="47"/>
      <c r="FIJ817" s="47"/>
      <c r="FIK817" s="47"/>
      <c r="FIL817" s="47"/>
      <c r="FIM817" s="47"/>
      <c r="FIN817" s="47"/>
      <c r="FIO817" s="47"/>
      <c r="FIP817" s="47"/>
      <c r="FIQ817" s="47"/>
      <c r="FIR817" s="47"/>
      <c r="FIS817" s="47"/>
      <c r="FIT817" s="47"/>
      <c r="FIU817" s="47"/>
      <c r="FIV817" s="47"/>
      <c r="FIW817" s="47"/>
      <c r="FIX817" s="47"/>
      <c r="FIY817" s="47"/>
      <c r="FIZ817" s="47"/>
      <c r="FJA817" s="47"/>
      <c r="FJB817" s="47"/>
      <c r="FJC817" s="47"/>
      <c r="FJD817" s="47"/>
      <c r="FJE817" s="47"/>
      <c r="FJF817" s="47"/>
      <c r="FJG817" s="47"/>
      <c r="FJH817" s="47"/>
      <c r="FJI817" s="47"/>
      <c r="FJJ817" s="47"/>
      <c r="FJK817" s="47"/>
      <c r="FJL817" s="47"/>
      <c r="FJM817" s="47"/>
      <c r="FJN817" s="47"/>
      <c r="FJO817" s="47"/>
      <c r="FJP817" s="47"/>
      <c r="FJQ817" s="47"/>
      <c r="FJR817" s="47"/>
      <c r="FJS817" s="47"/>
      <c r="FJT817" s="47"/>
      <c r="FJU817" s="47"/>
      <c r="FJV817" s="47"/>
      <c r="FJW817" s="47"/>
      <c r="FJX817" s="47"/>
      <c r="FJY817" s="47"/>
      <c r="FJZ817" s="47"/>
      <c r="FKA817" s="47"/>
      <c r="FKB817" s="47"/>
      <c r="FKC817" s="47"/>
      <c r="FKD817" s="47"/>
      <c r="FKE817" s="47"/>
      <c r="FKF817" s="47"/>
      <c r="FKG817" s="47"/>
      <c r="FKH817" s="47"/>
      <c r="FKI817" s="47"/>
      <c r="FKJ817" s="47"/>
      <c r="FKK817" s="47"/>
      <c r="FKL817" s="47"/>
      <c r="FKM817" s="47"/>
      <c r="FKN817" s="47"/>
      <c r="FKO817" s="47"/>
      <c r="FKP817" s="47"/>
      <c r="FKQ817" s="47"/>
      <c r="FKR817" s="47"/>
      <c r="FKS817" s="47"/>
      <c r="FKT817" s="47"/>
      <c r="FKU817" s="47"/>
      <c r="FKV817" s="47"/>
      <c r="FKW817" s="47"/>
      <c r="FKX817" s="47"/>
      <c r="FKY817" s="47"/>
      <c r="FKZ817" s="47"/>
      <c r="FLA817" s="47"/>
      <c r="FLB817" s="47"/>
      <c r="FLC817" s="47"/>
      <c r="FLD817" s="47"/>
      <c r="FLE817" s="47"/>
      <c r="FLF817" s="47"/>
      <c r="FLG817" s="47"/>
      <c r="FLH817" s="47"/>
      <c r="FLI817" s="47"/>
      <c r="FLJ817" s="47"/>
      <c r="FLK817" s="47"/>
      <c r="FLL817" s="47"/>
      <c r="FLM817" s="47"/>
      <c r="FLN817" s="47"/>
      <c r="FLO817" s="47"/>
      <c r="FLP817" s="47"/>
      <c r="FLQ817" s="47"/>
      <c r="FLR817" s="47"/>
      <c r="FLS817" s="47"/>
      <c r="FLT817" s="47"/>
      <c r="FLU817" s="47"/>
      <c r="FLV817" s="47"/>
      <c r="FLW817" s="47"/>
      <c r="FLX817" s="47"/>
      <c r="FLY817" s="47"/>
      <c r="FLZ817" s="47"/>
      <c r="FMA817" s="47"/>
      <c r="FMB817" s="47"/>
      <c r="FMC817" s="47"/>
      <c r="FMD817" s="47"/>
      <c r="FME817" s="47"/>
      <c r="FMF817" s="47"/>
      <c r="FMG817" s="47"/>
      <c r="FMH817" s="47"/>
      <c r="FMI817" s="47"/>
      <c r="FMJ817" s="47"/>
      <c r="FMK817" s="47"/>
      <c r="FML817" s="47"/>
      <c r="FMM817" s="47"/>
      <c r="FMN817" s="47"/>
      <c r="FMO817" s="47"/>
      <c r="FMP817" s="47"/>
      <c r="FMQ817" s="47"/>
      <c r="FMR817" s="47"/>
      <c r="FMS817" s="47"/>
      <c r="FMT817" s="47"/>
      <c r="FMU817" s="47"/>
      <c r="FMV817" s="47"/>
      <c r="FMW817" s="47"/>
      <c r="FMX817" s="47"/>
      <c r="FMY817" s="47"/>
      <c r="FMZ817" s="47"/>
      <c r="FNA817" s="47"/>
      <c r="FNB817" s="47"/>
      <c r="FNC817" s="47"/>
      <c r="FND817" s="47"/>
      <c r="FNE817" s="47"/>
      <c r="FNF817" s="47"/>
      <c r="FNG817" s="47"/>
      <c r="FNH817" s="47"/>
      <c r="FNI817" s="47"/>
      <c r="FNJ817" s="47"/>
      <c r="FNK817" s="47"/>
      <c r="FNL817" s="47"/>
      <c r="FNM817" s="47"/>
      <c r="FNN817" s="47"/>
      <c r="FNO817" s="47"/>
      <c r="FNP817" s="47"/>
      <c r="FNQ817" s="47"/>
      <c r="FNR817" s="47"/>
      <c r="FNS817" s="47"/>
      <c r="FNT817" s="47"/>
      <c r="FNU817" s="47"/>
      <c r="FNV817" s="47"/>
      <c r="FNW817" s="47"/>
      <c r="FNX817" s="47"/>
      <c r="FNY817" s="47"/>
      <c r="FNZ817" s="47"/>
      <c r="FOA817" s="47"/>
      <c r="FOB817" s="47"/>
      <c r="FOC817" s="47"/>
      <c r="FOD817" s="47"/>
      <c r="FOE817" s="47"/>
      <c r="FOF817" s="47"/>
      <c r="FOG817" s="47"/>
      <c r="FOH817" s="47"/>
      <c r="FOI817" s="47"/>
      <c r="FOJ817" s="47"/>
      <c r="FOK817" s="47"/>
      <c r="FOL817" s="47"/>
      <c r="FOM817" s="47"/>
      <c r="FON817" s="47"/>
      <c r="FOO817" s="47"/>
      <c r="FOP817" s="47"/>
      <c r="FOQ817" s="47"/>
      <c r="FOR817" s="47"/>
      <c r="FOS817" s="47"/>
      <c r="FOT817" s="47"/>
      <c r="FOU817" s="47"/>
      <c r="FOV817" s="47"/>
      <c r="FOW817" s="47"/>
      <c r="FOX817" s="47"/>
      <c r="FOY817" s="47"/>
      <c r="FOZ817" s="47"/>
      <c r="FPA817" s="47"/>
      <c r="FPB817" s="47"/>
      <c r="FPC817" s="47"/>
      <c r="FPD817" s="47"/>
      <c r="FPE817" s="47"/>
      <c r="FPF817" s="47"/>
      <c r="FPG817" s="47"/>
      <c r="FPH817" s="47"/>
      <c r="FPI817" s="47"/>
      <c r="FPJ817" s="47"/>
      <c r="FPK817" s="47"/>
      <c r="FPL817" s="47"/>
      <c r="FPM817" s="47"/>
      <c r="FPN817" s="47"/>
      <c r="FPO817" s="47"/>
      <c r="FPP817" s="47"/>
      <c r="FPQ817" s="47"/>
      <c r="FPR817" s="47"/>
      <c r="FPS817" s="47"/>
      <c r="FPT817" s="47"/>
      <c r="FPU817" s="47"/>
      <c r="FPV817" s="47"/>
      <c r="FPW817" s="47"/>
      <c r="FPX817" s="47"/>
      <c r="FPY817" s="47"/>
      <c r="FPZ817" s="47"/>
      <c r="FQA817" s="47"/>
      <c r="FQB817" s="47"/>
      <c r="FQC817" s="47"/>
      <c r="FQD817" s="47"/>
      <c r="FQE817" s="47"/>
      <c r="FQF817" s="47"/>
      <c r="FQG817" s="47"/>
      <c r="FQH817" s="47"/>
      <c r="FQI817" s="47"/>
      <c r="FQJ817" s="47"/>
      <c r="FQK817" s="47"/>
      <c r="FQL817" s="47"/>
      <c r="FQM817" s="47"/>
      <c r="FQN817" s="47"/>
      <c r="FQO817" s="47"/>
      <c r="FQP817" s="47"/>
      <c r="FQQ817" s="47"/>
      <c r="FQR817" s="47"/>
      <c r="FQS817" s="47"/>
      <c r="FQT817" s="47"/>
      <c r="FQU817" s="47"/>
      <c r="FQV817" s="47"/>
      <c r="FQW817" s="47"/>
      <c r="FQX817" s="47"/>
      <c r="FQY817" s="47"/>
      <c r="FQZ817" s="47"/>
      <c r="FRA817" s="47"/>
      <c r="FRB817" s="47"/>
      <c r="FRC817" s="47"/>
      <c r="FRD817" s="47"/>
      <c r="FRE817" s="47"/>
      <c r="FRF817" s="47"/>
      <c r="FRG817" s="47"/>
      <c r="FRH817" s="47"/>
      <c r="FRI817" s="47"/>
      <c r="FRJ817" s="47"/>
      <c r="FRK817" s="47"/>
      <c r="FRL817" s="47"/>
      <c r="FRM817" s="47"/>
      <c r="FRN817" s="47"/>
      <c r="FRO817" s="47"/>
      <c r="FRP817" s="47"/>
      <c r="FRQ817" s="47"/>
      <c r="FRR817" s="47"/>
      <c r="FRS817" s="47"/>
      <c r="FRT817" s="47"/>
      <c r="FRU817" s="47"/>
      <c r="FRV817" s="47"/>
      <c r="FRW817" s="47"/>
      <c r="FRX817" s="47"/>
      <c r="FRY817" s="47"/>
      <c r="FRZ817" s="47"/>
      <c r="FSA817" s="47"/>
      <c r="FSB817" s="47"/>
      <c r="FSC817" s="47"/>
      <c r="FSD817" s="47"/>
      <c r="FSE817" s="47"/>
      <c r="FSF817" s="47"/>
      <c r="FSG817" s="47"/>
      <c r="FSH817" s="47"/>
      <c r="FSI817" s="47"/>
      <c r="FSJ817" s="47"/>
      <c r="FSK817" s="47"/>
      <c r="FSL817" s="47"/>
      <c r="FSM817" s="47"/>
      <c r="FSN817" s="47"/>
      <c r="FSO817" s="47"/>
      <c r="FSP817" s="47"/>
      <c r="FSQ817" s="47"/>
      <c r="FSR817" s="47"/>
      <c r="FSS817" s="47"/>
      <c r="FST817" s="47"/>
      <c r="FSU817" s="47"/>
      <c r="FSV817" s="47"/>
      <c r="FSW817" s="47"/>
      <c r="FSX817" s="47"/>
      <c r="FSY817" s="47"/>
      <c r="FSZ817" s="47"/>
      <c r="FTA817" s="47"/>
      <c r="FTB817" s="47"/>
      <c r="FTC817" s="47"/>
      <c r="FTD817" s="47"/>
      <c r="FTE817" s="47"/>
      <c r="FTF817" s="47"/>
      <c r="FTG817" s="47"/>
      <c r="FTH817" s="47"/>
      <c r="FTI817" s="47"/>
      <c r="FTJ817" s="47"/>
      <c r="FTK817" s="47"/>
      <c r="FTL817" s="47"/>
      <c r="FTM817" s="47"/>
      <c r="FTN817" s="47"/>
      <c r="FTO817" s="47"/>
      <c r="FTP817" s="47"/>
      <c r="FTQ817" s="47"/>
      <c r="FTR817" s="47"/>
      <c r="FTS817" s="47"/>
      <c r="FTT817" s="47"/>
      <c r="FTU817" s="47"/>
      <c r="FTV817" s="47"/>
      <c r="FTW817" s="47"/>
      <c r="FTX817" s="47"/>
      <c r="FTY817" s="47"/>
      <c r="FTZ817" s="47"/>
      <c r="FUA817" s="47"/>
      <c r="FUB817" s="47"/>
      <c r="FUC817" s="47"/>
      <c r="FUD817" s="47"/>
      <c r="FUE817" s="47"/>
      <c r="FUF817" s="47"/>
      <c r="FUG817" s="47"/>
      <c r="FUH817" s="47"/>
      <c r="FUI817" s="47"/>
      <c r="FUJ817" s="47"/>
      <c r="FUK817" s="47"/>
      <c r="FUL817" s="47"/>
      <c r="FUM817" s="47"/>
      <c r="FUN817" s="47"/>
      <c r="FUO817" s="47"/>
      <c r="FUP817" s="47"/>
      <c r="FUQ817" s="47"/>
      <c r="FUR817" s="47"/>
      <c r="FUS817" s="47"/>
      <c r="FUT817" s="47"/>
      <c r="FUU817" s="47"/>
      <c r="FUV817" s="47"/>
      <c r="FUW817" s="47"/>
      <c r="FUX817" s="47"/>
      <c r="FUY817" s="47"/>
      <c r="FUZ817" s="47"/>
      <c r="FVA817" s="47"/>
      <c r="FVB817" s="47"/>
      <c r="FVC817" s="47"/>
      <c r="FVD817" s="47"/>
      <c r="FVE817" s="47"/>
      <c r="FVF817" s="47"/>
      <c r="FVG817" s="47"/>
      <c r="FVH817" s="47"/>
      <c r="FVI817" s="47"/>
      <c r="FVJ817" s="47"/>
      <c r="FVK817" s="47"/>
      <c r="FVL817" s="47"/>
      <c r="FVM817" s="47"/>
      <c r="FVN817" s="47"/>
      <c r="FVO817" s="47"/>
      <c r="FVP817" s="47"/>
      <c r="FVQ817" s="47"/>
      <c r="FVR817" s="47"/>
      <c r="FVS817" s="47"/>
      <c r="FVT817" s="47"/>
      <c r="FVU817" s="47"/>
      <c r="FVV817" s="47"/>
      <c r="FVW817" s="47"/>
      <c r="FVX817" s="47"/>
      <c r="FVY817" s="47"/>
      <c r="FVZ817" s="47"/>
      <c r="FWA817" s="47"/>
      <c r="FWB817" s="47"/>
      <c r="FWC817" s="47"/>
      <c r="FWD817" s="47"/>
      <c r="FWE817" s="47"/>
      <c r="FWF817" s="47"/>
      <c r="FWG817" s="47"/>
      <c r="FWH817" s="47"/>
      <c r="FWI817" s="47"/>
      <c r="FWJ817" s="47"/>
      <c r="FWK817" s="47"/>
      <c r="FWL817" s="47"/>
      <c r="FWM817" s="47"/>
      <c r="FWN817" s="47"/>
      <c r="FWO817" s="47"/>
      <c r="FWP817" s="47"/>
      <c r="FWQ817" s="47"/>
      <c r="FWR817" s="47"/>
      <c r="FWS817" s="47"/>
      <c r="FWT817" s="47"/>
      <c r="FWU817" s="47"/>
      <c r="FWV817" s="47"/>
      <c r="FWW817" s="47"/>
      <c r="FWX817" s="47"/>
      <c r="FWY817" s="47"/>
      <c r="FWZ817" s="47"/>
      <c r="FXA817" s="47"/>
      <c r="FXB817" s="47"/>
      <c r="FXC817" s="47"/>
      <c r="FXD817" s="47"/>
      <c r="FXE817" s="47"/>
      <c r="FXF817" s="47"/>
      <c r="FXG817" s="47"/>
      <c r="FXH817" s="47"/>
      <c r="FXI817" s="47"/>
      <c r="FXJ817" s="47"/>
      <c r="FXK817" s="47"/>
      <c r="FXL817" s="47"/>
      <c r="FXM817" s="47"/>
      <c r="FXN817" s="47"/>
      <c r="FXO817" s="47"/>
      <c r="FXP817" s="47"/>
      <c r="FXQ817" s="47"/>
      <c r="FXR817" s="47"/>
      <c r="FXS817" s="47"/>
      <c r="FXT817" s="47"/>
      <c r="FXU817" s="47"/>
      <c r="FXV817" s="47"/>
      <c r="FXW817" s="47"/>
      <c r="FXX817" s="47"/>
      <c r="FXY817" s="47"/>
      <c r="FXZ817" s="47"/>
      <c r="FYA817" s="47"/>
      <c r="FYB817" s="47"/>
      <c r="FYC817" s="47"/>
      <c r="FYD817" s="47"/>
      <c r="FYE817" s="47"/>
      <c r="FYF817" s="47"/>
      <c r="FYG817" s="47"/>
      <c r="FYH817" s="47"/>
      <c r="FYI817" s="47"/>
      <c r="FYJ817" s="47"/>
      <c r="FYK817" s="47"/>
      <c r="FYL817" s="47"/>
      <c r="FYM817" s="47"/>
      <c r="FYN817" s="47"/>
      <c r="FYO817" s="47"/>
      <c r="FYP817" s="47"/>
      <c r="FYQ817" s="47"/>
      <c r="FYR817" s="47"/>
      <c r="FYS817" s="47"/>
      <c r="FYT817" s="47"/>
      <c r="FYU817" s="47"/>
      <c r="FYV817" s="47"/>
      <c r="FYW817" s="47"/>
      <c r="FYX817" s="47"/>
      <c r="FYY817" s="47"/>
      <c r="FYZ817" s="47"/>
      <c r="FZA817" s="47"/>
      <c r="FZB817" s="47"/>
      <c r="FZC817" s="47"/>
      <c r="FZD817" s="47"/>
      <c r="FZE817" s="47"/>
      <c r="FZF817" s="47"/>
      <c r="FZG817" s="47"/>
      <c r="FZH817" s="47"/>
      <c r="FZI817" s="47"/>
      <c r="FZJ817" s="47"/>
      <c r="FZK817" s="47"/>
      <c r="FZL817" s="47"/>
      <c r="FZM817" s="47"/>
      <c r="FZN817" s="47"/>
      <c r="FZO817" s="47"/>
      <c r="FZP817" s="47"/>
      <c r="FZQ817" s="47"/>
      <c r="FZR817" s="47"/>
      <c r="FZS817" s="47"/>
      <c r="FZT817" s="47"/>
      <c r="FZU817" s="47"/>
      <c r="FZV817" s="47"/>
      <c r="FZW817" s="47"/>
      <c r="FZX817" s="47"/>
      <c r="FZY817" s="47"/>
      <c r="FZZ817" s="47"/>
      <c r="GAA817" s="47"/>
      <c r="GAB817" s="47"/>
      <c r="GAC817" s="47"/>
      <c r="GAD817" s="47"/>
      <c r="GAE817" s="47"/>
      <c r="GAF817" s="47"/>
      <c r="GAG817" s="47"/>
      <c r="GAH817" s="47"/>
      <c r="GAI817" s="47"/>
      <c r="GAJ817" s="47"/>
      <c r="GAK817" s="47"/>
      <c r="GAL817" s="47"/>
      <c r="GAM817" s="47"/>
      <c r="GAN817" s="47"/>
      <c r="GAO817" s="47"/>
      <c r="GAP817" s="47"/>
      <c r="GAQ817" s="47"/>
      <c r="GAR817" s="47"/>
      <c r="GAS817" s="47"/>
      <c r="GAT817" s="47"/>
      <c r="GAU817" s="47"/>
      <c r="GAV817" s="47"/>
      <c r="GAW817" s="47"/>
      <c r="GAX817" s="47"/>
      <c r="GAY817" s="47"/>
      <c r="GAZ817" s="47"/>
      <c r="GBA817" s="47"/>
      <c r="GBB817" s="47"/>
      <c r="GBC817" s="47"/>
      <c r="GBD817" s="47"/>
      <c r="GBE817" s="47"/>
      <c r="GBF817" s="47"/>
      <c r="GBG817" s="47"/>
      <c r="GBH817" s="47"/>
      <c r="GBI817" s="47"/>
      <c r="GBJ817" s="47"/>
      <c r="GBK817" s="47"/>
      <c r="GBL817" s="47"/>
      <c r="GBM817" s="47"/>
      <c r="GBN817" s="47"/>
      <c r="GBO817" s="47"/>
      <c r="GBP817" s="47"/>
      <c r="GBQ817" s="47"/>
      <c r="GBR817" s="47"/>
      <c r="GBS817" s="47"/>
      <c r="GBT817" s="47"/>
      <c r="GBU817" s="47"/>
      <c r="GBV817" s="47"/>
      <c r="GBW817" s="47"/>
      <c r="GBX817" s="47"/>
      <c r="GBY817" s="47"/>
      <c r="GBZ817" s="47"/>
      <c r="GCA817" s="47"/>
      <c r="GCB817" s="47"/>
      <c r="GCC817" s="47"/>
      <c r="GCD817" s="47"/>
      <c r="GCE817" s="47"/>
      <c r="GCF817" s="47"/>
      <c r="GCG817" s="47"/>
      <c r="GCH817" s="47"/>
      <c r="GCI817" s="47"/>
      <c r="GCJ817" s="47"/>
      <c r="GCK817" s="47"/>
      <c r="GCL817" s="47"/>
      <c r="GCM817" s="47"/>
      <c r="GCN817" s="47"/>
      <c r="GCO817" s="47"/>
      <c r="GCP817" s="47"/>
      <c r="GCQ817" s="47"/>
      <c r="GCR817" s="47"/>
      <c r="GCS817" s="47"/>
      <c r="GCT817" s="47"/>
      <c r="GCU817" s="47"/>
      <c r="GCV817" s="47"/>
      <c r="GCW817" s="47"/>
      <c r="GCX817" s="47"/>
      <c r="GCY817" s="47"/>
      <c r="GCZ817" s="47"/>
      <c r="GDA817" s="47"/>
      <c r="GDB817" s="47"/>
      <c r="GDC817" s="47"/>
      <c r="GDD817" s="47"/>
      <c r="GDE817" s="47"/>
      <c r="GDF817" s="47"/>
      <c r="GDG817" s="47"/>
      <c r="GDH817" s="47"/>
      <c r="GDI817" s="47"/>
      <c r="GDJ817" s="47"/>
      <c r="GDK817" s="47"/>
      <c r="GDL817" s="47"/>
      <c r="GDM817" s="47"/>
      <c r="GDN817" s="47"/>
      <c r="GDO817" s="47"/>
      <c r="GDP817" s="47"/>
      <c r="GDQ817" s="47"/>
      <c r="GDR817" s="47"/>
      <c r="GDS817" s="47"/>
      <c r="GDT817" s="47"/>
      <c r="GDU817" s="47"/>
      <c r="GDV817" s="47"/>
      <c r="GDW817" s="47"/>
      <c r="GDX817" s="47"/>
      <c r="GDY817" s="47"/>
      <c r="GDZ817" s="47"/>
      <c r="GEA817" s="47"/>
      <c r="GEB817" s="47"/>
      <c r="GEC817" s="47"/>
      <c r="GED817" s="47"/>
      <c r="GEE817" s="47"/>
      <c r="GEF817" s="47"/>
      <c r="GEG817" s="47"/>
      <c r="GEH817" s="47"/>
      <c r="GEI817" s="47"/>
      <c r="GEJ817" s="47"/>
      <c r="GEK817" s="47"/>
      <c r="GEL817" s="47"/>
      <c r="GEM817" s="47"/>
      <c r="GEN817" s="47"/>
      <c r="GEO817" s="47"/>
      <c r="GEP817" s="47"/>
      <c r="GEQ817" s="47"/>
      <c r="GER817" s="47"/>
      <c r="GES817" s="47"/>
      <c r="GET817" s="47"/>
      <c r="GEU817" s="47"/>
      <c r="GEV817" s="47"/>
      <c r="GEW817" s="47"/>
      <c r="GEX817" s="47"/>
      <c r="GEY817" s="47"/>
      <c r="GEZ817" s="47"/>
      <c r="GFA817" s="47"/>
      <c r="GFB817" s="47"/>
      <c r="GFC817" s="47"/>
      <c r="GFD817" s="47"/>
      <c r="GFE817" s="47"/>
      <c r="GFF817" s="47"/>
      <c r="GFG817" s="47"/>
      <c r="GFH817" s="47"/>
      <c r="GFI817" s="47"/>
      <c r="GFJ817" s="47"/>
      <c r="GFK817" s="47"/>
      <c r="GFL817" s="47"/>
      <c r="GFM817" s="47"/>
      <c r="GFN817" s="47"/>
      <c r="GFO817" s="47"/>
      <c r="GFP817" s="47"/>
      <c r="GFQ817" s="47"/>
      <c r="GFR817" s="47"/>
      <c r="GFS817" s="47"/>
      <c r="GFT817" s="47"/>
      <c r="GFU817" s="47"/>
      <c r="GFV817" s="47"/>
      <c r="GFW817" s="47"/>
      <c r="GFX817" s="47"/>
      <c r="GFY817" s="47"/>
      <c r="GFZ817" s="47"/>
      <c r="GGA817" s="47"/>
      <c r="GGB817" s="47"/>
      <c r="GGC817" s="47"/>
      <c r="GGD817" s="47"/>
      <c r="GGE817" s="47"/>
      <c r="GGF817" s="47"/>
      <c r="GGG817" s="47"/>
      <c r="GGH817" s="47"/>
      <c r="GGI817" s="47"/>
      <c r="GGJ817" s="47"/>
      <c r="GGK817" s="47"/>
      <c r="GGL817" s="47"/>
      <c r="GGM817" s="47"/>
      <c r="GGN817" s="47"/>
      <c r="GGO817" s="47"/>
      <c r="GGP817" s="47"/>
      <c r="GGQ817" s="47"/>
      <c r="GGR817" s="47"/>
      <c r="GGS817" s="47"/>
      <c r="GGT817" s="47"/>
      <c r="GGU817" s="47"/>
      <c r="GGV817" s="47"/>
      <c r="GGW817" s="47"/>
      <c r="GGX817" s="47"/>
      <c r="GGY817" s="47"/>
      <c r="GGZ817" s="47"/>
      <c r="GHA817" s="47"/>
      <c r="GHB817" s="47"/>
      <c r="GHC817" s="47"/>
      <c r="GHD817" s="47"/>
      <c r="GHE817" s="47"/>
      <c r="GHF817" s="47"/>
      <c r="GHG817" s="47"/>
      <c r="GHH817" s="47"/>
      <c r="GHI817" s="47"/>
      <c r="GHJ817" s="47"/>
      <c r="GHK817" s="47"/>
      <c r="GHL817" s="47"/>
      <c r="GHM817" s="47"/>
      <c r="GHN817" s="47"/>
      <c r="GHO817" s="47"/>
      <c r="GHP817" s="47"/>
      <c r="GHQ817" s="47"/>
      <c r="GHR817" s="47"/>
      <c r="GHS817" s="47"/>
      <c r="GHT817" s="47"/>
      <c r="GHU817" s="47"/>
      <c r="GHV817" s="47"/>
      <c r="GHW817" s="47"/>
      <c r="GHX817" s="47"/>
      <c r="GHY817" s="47"/>
      <c r="GHZ817" s="47"/>
      <c r="GIA817" s="47"/>
      <c r="GIB817" s="47"/>
      <c r="GIC817" s="47"/>
      <c r="GID817" s="47"/>
      <c r="GIE817" s="47"/>
      <c r="GIF817" s="47"/>
      <c r="GIG817" s="47"/>
      <c r="GIH817" s="47"/>
      <c r="GII817" s="47"/>
      <c r="GIJ817" s="47"/>
      <c r="GIK817" s="47"/>
      <c r="GIL817" s="47"/>
      <c r="GIM817" s="47"/>
      <c r="GIN817" s="47"/>
      <c r="GIO817" s="47"/>
      <c r="GIP817" s="47"/>
      <c r="GIQ817" s="47"/>
      <c r="GIR817" s="47"/>
      <c r="GIS817" s="47"/>
      <c r="GIT817" s="47"/>
      <c r="GIU817" s="47"/>
      <c r="GIV817" s="47"/>
      <c r="GIW817" s="47"/>
      <c r="GIX817" s="47"/>
      <c r="GIY817" s="47"/>
      <c r="GIZ817" s="47"/>
      <c r="GJA817" s="47"/>
      <c r="GJB817" s="47"/>
      <c r="GJC817" s="47"/>
      <c r="GJD817" s="47"/>
      <c r="GJE817" s="47"/>
      <c r="GJF817" s="47"/>
      <c r="GJG817" s="47"/>
      <c r="GJH817" s="47"/>
      <c r="GJI817" s="47"/>
      <c r="GJJ817" s="47"/>
      <c r="GJK817" s="47"/>
      <c r="GJL817" s="47"/>
      <c r="GJM817" s="47"/>
      <c r="GJN817" s="47"/>
      <c r="GJO817" s="47"/>
      <c r="GJP817" s="47"/>
      <c r="GJQ817" s="47"/>
      <c r="GJR817" s="47"/>
      <c r="GJS817" s="47"/>
      <c r="GJT817" s="47"/>
      <c r="GJU817" s="47"/>
      <c r="GJV817" s="47"/>
      <c r="GJW817" s="47"/>
      <c r="GJX817" s="47"/>
      <c r="GJY817" s="47"/>
      <c r="GJZ817" s="47"/>
      <c r="GKA817" s="47"/>
      <c r="GKB817" s="47"/>
      <c r="GKC817" s="47"/>
      <c r="GKD817" s="47"/>
      <c r="GKE817" s="47"/>
      <c r="GKF817" s="47"/>
      <c r="GKG817" s="47"/>
      <c r="GKH817" s="47"/>
      <c r="GKI817" s="47"/>
      <c r="GKJ817" s="47"/>
      <c r="GKK817" s="47"/>
      <c r="GKL817" s="47"/>
      <c r="GKM817" s="47"/>
      <c r="GKN817" s="47"/>
      <c r="GKO817" s="47"/>
      <c r="GKP817" s="47"/>
      <c r="GKQ817" s="47"/>
      <c r="GKR817" s="47"/>
      <c r="GKS817" s="47"/>
      <c r="GKT817" s="47"/>
      <c r="GKU817" s="47"/>
      <c r="GKV817" s="47"/>
      <c r="GKW817" s="47"/>
      <c r="GKX817" s="47"/>
      <c r="GKY817" s="47"/>
      <c r="GKZ817" s="47"/>
      <c r="GLA817" s="47"/>
      <c r="GLB817" s="47"/>
      <c r="GLC817" s="47"/>
      <c r="GLD817" s="47"/>
      <c r="GLE817" s="47"/>
      <c r="GLF817" s="47"/>
      <c r="GLG817" s="47"/>
      <c r="GLH817" s="47"/>
      <c r="GLI817" s="47"/>
      <c r="GLJ817" s="47"/>
      <c r="GLK817" s="47"/>
      <c r="GLL817" s="47"/>
      <c r="GLM817" s="47"/>
      <c r="GLN817" s="47"/>
      <c r="GLO817" s="47"/>
      <c r="GLP817" s="47"/>
      <c r="GLQ817" s="47"/>
      <c r="GLR817" s="47"/>
      <c r="GLS817" s="47"/>
      <c r="GLT817" s="47"/>
      <c r="GLU817" s="47"/>
      <c r="GLV817" s="47"/>
      <c r="GLW817" s="47"/>
      <c r="GLX817" s="47"/>
      <c r="GLY817" s="47"/>
      <c r="GLZ817" s="47"/>
      <c r="GMA817" s="47"/>
      <c r="GMB817" s="47"/>
      <c r="GMC817" s="47"/>
      <c r="GMD817" s="47"/>
      <c r="GME817" s="47"/>
      <c r="GMF817" s="47"/>
      <c r="GMG817" s="47"/>
      <c r="GMH817" s="47"/>
      <c r="GMI817" s="47"/>
      <c r="GMJ817" s="47"/>
      <c r="GMK817" s="47"/>
      <c r="GML817" s="47"/>
      <c r="GMM817" s="47"/>
      <c r="GMN817" s="47"/>
      <c r="GMO817" s="47"/>
      <c r="GMP817" s="47"/>
      <c r="GMQ817" s="47"/>
      <c r="GMR817" s="47"/>
      <c r="GMS817" s="47"/>
      <c r="GMT817" s="47"/>
      <c r="GMU817" s="47"/>
      <c r="GMV817" s="47"/>
      <c r="GMW817" s="47"/>
      <c r="GMX817" s="47"/>
      <c r="GMY817" s="47"/>
      <c r="GMZ817" s="47"/>
      <c r="GNA817" s="47"/>
      <c r="GNB817" s="47"/>
      <c r="GNC817" s="47"/>
      <c r="GND817" s="47"/>
      <c r="GNE817" s="47"/>
      <c r="GNF817" s="47"/>
      <c r="GNG817" s="47"/>
      <c r="GNH817" s="47"/>
      <c r="GNI817" s="47"/>
      <c r="GNJ817" s="47"/>
      <c r="GNK817" s="47"/>
      <c r="GNL817" s="47"/>
      <c r="GNM817" s="47"/>
      <c r="GNN817" s="47"/>
      <c r="GNO817" s="47"/>
      <c r="GNP817" s="47"/>
      <c r="GNQ817" s="47"/>
      <c r="GNR817" s="47"/>
      <c r="GNS817" s="47"/>
      <c r="GNT817" s="47"/>
      <c r="GNU817" s="47"/>
      <c r="GNV817" s="47"/>
      <c r="GNW817" s="47"/>
      <c r="GNX817" s="47"/>
      <c r="GNY817" s="47"/>
      <c r="GNZ817" s="47"/>
      <c r="GOA817" s="47"/>
      <c r="GOB817" s="47"/>
      <c r="GOC817" s="47"/>
      <c r="GOD817" s="47"/>
      <c r="GOE817" s="47"/>
      <c r="GOF817" s="47"/>
      <c r="GOG817" s="47"/>
      <c r="GOH817" s="47"/>
      <c r="GOI817" s="47"/>
      <c r="GOJ817" s="47"/>
      <c r="GOK817" s="47"/>
      <c r="GOL817" s="47"/>
      <c r="GOM817" s="47"/>
      <c r="GON817" s="47"/>
      <c r="GOO817" s="47"/>
      <c r="GOP817" s="47"/>
      <c r="GOQ817" s="47"/>
      <c r="GOR817" s="47"/>
      <c r="GOS817" s="47"/>
      <c r="GOT817" s="47"/>
      <c r="GOU817" s="47"/>
      <c r="GOV817" s="47"/>
      <c r="GOW817" s="47"/>
      <c r="GOX817" s="47"/>
      <c r="GOY817" s="47"/>
      <c r="GOZ817" s="47"/>
      <c r="GPA817" s="47"/>
      <c r="GPB817" s="47"/>
      <c r="GPC817" s="47"/>
      <c r="GPD817" s="47"/>
      <c r="GPE817" s="47"/>
      <c r="GPF817" s="47"/>
      <c r="GPG817" s="47"/>
      <c r="GPH817" s="47"/>
      <c r="GPI817" s="47"/>
      <c r="GPJ817" s="47"/>
      <c r="GPK817" s="47"/>
      <c r="GPL817" s="47"/>
      <c r="GPM817" s="47"/>
      <c r="GPN817" s="47"/>
      <c r="GPO817" s="47"/>
      <c r="GPP817" s="47"/>
      <c r="GPQ817" s="47"/>
      <c r="GPR817" s="47"/>
      <c r="GPS817" s="47"/>
      <c r="GPT817" s="47"/>
      <c r="GPU817" s="47"/>
      <c r="GPV817" s="47"/>
      <c r="GPW817" s="47"/>
      <c r="GPX817" s="47"/>
      <c r="GPY817" s="47"/>
      <c r="GPZ817" s="47"/>
      <c r="GQA817" s="47"/>
      <c r="GQB817" s="47"/>
      <c r="GQC817" s="47"/>
      <c r="GQD817" s="47"/>
      <c r="GQE817" s="47"/>
      <c r="GQF817" s="47"/>
      <c r="GQG817" s="47"/>
      <c r="GQH817" s="47"/>
      <c r="GQI817" s="47"/>
      <c r="GQJ817" s="47"/>
      <c r="GQK817" s="47"/>
      <c r="GQL817" s="47"/>
      <c r="GQM817" s="47"/>
      <c r="GQN817" s="47"/>
      <c r="GQO817" s="47"/>
      <c r="GQP817" s="47"/>
      <c r="GQQ817" s="47"/>
      <c r="GQR817" s="47"/>
      <c r="GQS817" s="47"/>
      <c r="GQT817" s="47"/>
      <c r="GQU817" s="47"/>
      <c r="GQV817" s="47"/>
      <c r="GQW817" s="47"/>
      <c r="GQX817" s="47"/>
      <c r="GQY817" s="47"/>
      <c r="GQZ817" s="47"/>
      <c r="GRA817" s="47"/>
      <c r="GRB817" s="47"/>
      <c r="GRC817" s="47"/>
      <c r="GRD817" s="47"/>
      <c r="GRE817" s="47"/>
      <c r="GRF817" s="47"/>
      <c r="GRG817" s="47"/>
      <c r="GRH817" s="47"/>
      <c r="GRI817" s="47"/>
      <c r="GRJ817" s="47"/>
      <c r="GRK817" s="47"/>
      <c r="GRL817" s="47"/>
      <c r="GRM817" s="47"/>
      <c r="GRN817" s="47"/>
      <c r="GRO817" s="47"/>
      <c r="GRP817" s="47"/>
      <c r="GRQ817" s="47"/>
      <c r="GRR817" s="47"/>
      <c r="GRS817" s="47"/>
      <c r="GRT817" s="47"/>
      <c r="GRU817" s="47"/>
      <c r="GRV817" s="47"/>
      <c r="GRW817" s="47"/>
      <c r="GRX817" s="47"/>
      <c r="GRY817" s="47"/>
      <c r="GRZ817" s="47"/>
      <c r="GSA817" s="47"/>
      <c r="GSB817" s="47"/>
      <c r="GSC817" s="47"/>
      <c r="GSD817" s="47"/>
      <c r="GSE817" s="47"/>
      <c r="GSF817" s="47"/>
      <c r="GSG817" s="47"/>
      <c r="GSH817" s="47"/>
      <c r="GSI817" s="47"/>
      <c r="GSJ817" s="47"/>
      <c r="GSK817" s="47"/>
      <c r="GSL817" s="47"/>
      <c r="GSM817" s="47"/>
      <c r="GSN817" s="47"/>
      <c r="GSO817" s="47"/>
      <c r="GSP817" s="47"/>
      <c r="GSQ817" s="47"/>
      <c r="GSR817" s="47"/>
      <c r="GSS817" s="47"/>
      <c r="GST817" s="47"/>
      <c r="GSU817" s="47"/>
      <c r="GSV817" s="47"/>
      <c r="GSW817" s="47"/>
      <c r="GSX817" s="47"/>
      <c r="GSY817" s="47"/>
      <c r="GSZ817" s="47"/>
      <c r="GTA817" s="47"/>
      <c r="GTB817" s="47"/>
      <c r="GTC817" s="47"/>
      <c r="GTD817" s="47"/>
      <c r="GTE817" s="47"/>
      <c r="GTF817" s="47"/>
      <c r="GTG817" s="47"/>
      <c r="GTH817" s="47"/>
      <c r="GTI817" s="47"/>
      <c r="GTJ817" s="47"/>
      <c r="GTK817" s="47"/>
      <c r="GTL817" s="47"/>
      <c r="GTM817" s="47"/>
      <c r="GTN817" s="47"/>
      <c r="GTO817" s="47"/>
      <c r="GTP817" s="47"/>
      <c r="GTQ817" s="47"/>
      <c r="GTR817" s="47"/>
      <c r="GTS817" s="47"/>
      <c r="GTT817" s="47"/>
      <c r="GTU817" s="47"/>
      <c r="GTV817" s="47"/>
      <c r="GTW817" s="47"/>
      <c r="GTX817" s="47"/>
      <c r="GTY817" s="47"/>
      <c r="GTZ817" s="47"/>
      <c r="GUA817" s="47"/>
      <c r="GUB817" s="47"/>
      <c r="GUC817" s="47"/>
      <c r="GUD817" s="47"/>
      <c r="GUE817" s="47"/>
      <c r="GUF817" s="47"/>
      <c r="GUG817" s="47"/>
      <c r="GUH817" s="47"/>
      <c r="GUI817" s="47"/>
      <c r="GUJ817" s="47"/>
      <c r="GUK817" s="47"/>
      <c r="GUL817" s="47"/>
      <c r="GUM817" s="47"/>
      <c r="GUN817" s="47"/>
      <c r="GUO817" s="47"/>
      <c r="GUP817" s="47"/>
      <c r="GUQ817" s="47"/>
      <c r="GUR817" s="47"/>
      <c r="GUS817" s="47"/>
      <c r="GUT817" s="47"/>
      <c r="GUU817" s="47"/>
      <c r="GUV817" s="47"/>
      <c r="GUW817" s="47"/>
      <c r="GUX817" s="47"/>
      <c r="GUY817" s="47"/>
      <c r="GUZ817" s="47"/>
      <c r="GVA817" s="47"/>
      <c r="GVB817" s="47"/>
      <c r="GVC817" s="47"/>
      <c r="GVD817" s="47"/>
      <c r="GVE817" s="47"/>
      <c r="GVF817" s="47"/>
      <c r="GVG817" s="47"/>
      <c r="GVH817" s="47"/>
      <c r="GVI817" s="47"/>
      <c r="GVJ817" s="47"/>
      <c r="GVK817" s="47"/>
      <c r="GVL817" s="47"/>
      <c r="GVM817" s="47"/>
      <c r="GVN817" s="47"/>
      <c r="GVO817" s="47"/>
      <c r="GVP817" s="47"/>
      <c r="GVQ817" s="47"/>
      <c r="GVR817" s="47"/>
      <c r="GVS817" s="47"/>
      <c r="GVT817" s="47"/>
      <c r="GVU817" s="47"/>
      <c r="GVV817" s="47"/>
      <c r="GVW817" s="47"/>
      <c r="GVX817" s="47"/>
      <c r="GVY817" s="47"/>
      <c r="GVZ817" s="47"/>
      <c r="GWA817" s="47"/>
      <c r="GWB817" s="47"/>
      <c r="GWC817" s="47"/>
      <c r="GWD817" s="47"/>
      <c r="GWE817" s="47"/>
      <c r="GWF817" s="47"/>
      <c r="GWG817" s="47"/>
      <c r="GWH817" s="47"/>
      <c r="GWI817" s="47"/>
      <c r="GWJ817" s="47"/>
      <c r="GWK817" s="47"/>
      <c r="GWL817" s="47"/>
      <c r="GWM817" s="47"/>
      <c r="GWN817" s="47"/>
      <c r="GWO817" s="47"/>
      <c r="GWP817" s="47"/>
      <c r="GWQ817" s="47"/>
      <c r="GWR817" s="47"/>
      <c r="GWS817" s="47"/>
      <c r="GWT817" s="47"/>
      <c r="GWU817" s="47"/>
      <c r="GWV817" s="47"/>
      <c r="GWW817" s="47"/>
      <c r="GWX817" s="47"/>
      <c r="GWY817" s="47"/>
      <c r="GWZ817" s="47"/>
      <c r="GXA817" s="47"/>
      <c r="GXB817" s="47"/>
      <c r="GXC817" s="47"/>
      <c r="GXD817" s="47"/>
      <c r="GXE817" s="47"/>
      <c r="GXF817" s="47"/>
      <c r="GXG817" s="47"/>
      <c r="GXH817" s="47"/>
      <c r="GXI817" s="47"/>
      <c r="GXJ817" s="47"/>
      <c r="GXK817" s="47"/>
      <c r="GXL817" s="47"/>
      <c r="GXM817" s="47"/>
      <c r="GXN817" s="47"/>
      <c r="GXO817" s="47"/>
      <c r="GXP817" s="47"/>
      <c r="GXQ817" s="47"/>
      <c r="GXR817" s="47"/>
      <c r="GXS817" s="47"/>
      <c r="GXT817" s="47"/>
      <c r="GXU817" s="47"/>
      <c r="GXV817" s="47"/>
      <c r="GXW817" s="47"/>
      <c r="GXX817" s="47"/>
      <c r="GXY817" s="47"/>
      <c r="GXZ817" s="47"/>
      <c r="GYA817" s="47"/>
      <c r="GYB817" s="47"/>
      <c r="GYC817" s="47"/>
      <c r="GYD817" s="47"/>
      <c r="GYE817" s="47"/>
      <c r="GYF817" s="47"/>
      <c r="GYG817" s="47"/>
      <c r="GYH817" s="47"/>
      <c r="GYI817" s="47"/>
      <c r="GYJ817" s="47"/>
      <c r="GYK817" s="47"/>
      <c r="GYL817" s="47"/>
      <c r="GYM817" s="47"/>
      <c r="GYN817" s="47"/>
      <c r="GYO817" s="47"/>
      <c r="GYP817" s="47"/>
      <c r="GYQ817" s="47"/>
      <c r="GYR817" s="47"/>
      <c r="GYS817" s="47"/>
      <c r="GYT817" s="47"/>
      <c r="GYU817" s="47"/>
      <c r="GYV817" s="47"/>
      <c r="GYW817" s="47"/>
      <c r="GYX817" s="47"/>
      <c r="GYY817" s="47"/>
      <c r="GYZ817" s="47"/>
      <c r="GZA817" s="47"/>
      <c r="GZB817" s="47"/>
      <c r="GZC817" s="47"/>
      <c r="GZD817" s="47"/>
      <c r="GZE817" s="47"/>
      <c r="GZF817" s="47"/>
      <c r="GZG817" s="47"/>
      <c r="GZH817" s="47"/>
      <c r="GZI817" s="47"/>
      <c r="GZJ817" s="47"/>
      <c r="GZK817" s="47"/>
      <c r="GZL817" s="47"/>
      <c r="GZM817" s="47"/>
      <c r="GZN817" s="47"/>
      <c r="GZO817" s="47"/>
      <c r="GZP817" s="47"/>
      <c r="GZQ817" s="47"/>
      <c r="GZR817" s="47"/>
      <c r="GZS817" s="47"/>
      <c r="GZT817" s="47"/>
      <c r="GZU817" s="47"/>
      <c r="GZV817" s="47"/>
      <c r="GZW817" s="47"/>
      <c r="GZX817" s="47"/>
      <c r="GZY817" s="47"/>
      <c r="GZZ817" s="47"/>
      <c r="HAA817" s="47"/>
      <c r="HAB817" s="47"/>
      <c r="HAC817" s="47"/>
      <c r="HAD817" s="47"/>
      <c r="HAE817" s="47"/>
      <c r="HAF817" s="47"/>
      <c r="HAG817" s="47"/>
      <c r="HAH817" s="47"/>
      <c r="HAI817" s="47"/>
      <c r="HAJ817" s="47"/>
      <c r="HAK817" s="47"/>
      <c r="HAL817" s="47"/>
      <c r="HAM817" s="47"/>
      <c r="HAN817" s="47"/>
      <c r="HAO817" s="47"/>
      <c r="HAP817" s="47"/>
      <c r="HAQ817" s="47"/>
      <c r="HAR817" s="47"/>
      <c r="HAS817" s="47"/>
      <c r="HAT817" s="47"/>
      <c r="HAU817" s="47"/>
      <c r="HAV817" s="47"/>
      <c r="HAW817" s="47"/>
      <c r="HAX817" s="47"/>
      <c r="HAY817" s="47"/>
      <c r="HAZ817" s="47"/>
      <c r="HBA817" s="47"/>
      <c r="HBB817" s="47"/>
      <c r="HBC817" s="47"/>
      <c r="HBD817" s="47"/>
      <c r="HBE817" s="47"/>
      <c r="HBF817" s="47"/>
      <c r="HBG817" s="47"/>
      <c r="HBH817" s="47"/>
      <c r="HBI817" s="47"/>
      <c r="HBJ817" s="47"/>
      <c r="HBK817" s="47"/>
      <c r="HBL817" s="47"/>
      <c r="HBM817" s="47"/>
      <c r="HBN817" s="47"/>
      <c r="HBO817" s="47"/>
      <c r="HBP817" s="47"/>
      <c r="HBQ817" s="47"/>
      <c r="HBR817" s="47"/>
      <c r="HBS817" s="47"/>
      <c r="HBT817" s="47"/>
      <c r="HBU817" s="47"/>
      <c r="HBV817" s="47"/>
      <c r="HBW817" s="47"/>
      <c r="HBX817" s="47"/>
      <c r="HBY817" s="47"/>
      <c r="HBZ817" s="47"/>
      <c r="HCA817" s="47"/>
      <c r="HCB817" s="47"/>
      <c r="HCC817" s="47"/>
      <c r="HCD817" s="47"/>
      <c r="HCE817" s="47"/>
      <c r="HCF817" s="47"/>
      <c r="HCG817" s="47"/>
      <c r="HCH817" s="47"/>
      <c r="HCI817" s="47"/>
      <c r="HCJ817" s="47"/>
      <c r="HCK817" s="47"/>
      <c r="HCL817" s="47"/>
      <c r="HCM817" s="47"/>
      <c r="HCN817" s="47"/>
      <c r="HCO817" s="47"/>
      <c r="HCP817" s="47"/>
      <c r="HCQ817" s="47"/>
      <c r="HCR817" s="47"/>
      <c r="HCS817" s="47"/>
      <c r="HCT817" s="47"/>
      <c r="HCU817" s="47"/>
      <c r="HCV817" s="47"/>
      <c r="HCW817" s="47"/>
      <c r="HCX817" s="47"/>
      <c r="HCY817" s="47"/>
      <c r="HCZ817" s="47"/>
      <c r="HDA817" s="47"/>
      <c r="HDB817" s="47"/>
      <c r="HDC817" s="47"/>
      <c r="HDD817" s="47"/>
      <c r="HDE817" s="47"/>
      <c r="HDF817" s="47"/>
      <c r="HDG817" s="47"/>
      <c r="HDH817" s="47"/>
      <c r="HDI817" s="47"/>
      <c r="HDJ817" s="47"/>
      <c r="HDK817" s="47"/>
      <c r="HDL817" s="47"/>
      <c r="HDM817" s="47"/>
      <c r="HDN817" s="47"/>
      <c r="HDO817" s="47"/>
      <c r="HDP817" s="47"/>
      <c r="HDQ817" s="47"/>
      <c r="HDR817" s="47"/>
      <c r="HDS817" s="47"/>
      <c r="HDT817" s="47"/>
      <c r="HDU817" s="47"/>
      <c r="HDV817" s="47"/>
      <c r="HDW817" s="47"/>
      <c r="HDX817" s="47"/>
      <c r="HDY817" s="47"/>
      <c r="HDZ817" s="47"/>
      <c r="HEA817" s="47"/>
      <c r="HEB817" s="47"/>
      <c r="HEC817" s="47"/>
      <c r="HED817" s="47"/>
      <c r="HEE817" s="47"/>
      <c r="HEF817" s="47"/>
      <c r="HEG817" s="47"/>
      <c r="HEH817" s="47"/>
      <c r="HEI817" s="47"/>
      <c r="HEJ817" s="47"/>
      <c r="HEK817" s="47"/>
      <c r="HEL817" s="47"/>
      <c r="HEM817" s="47"/>
      <c r="HEN817" s="47"/>
      <c r="HEO817" s="47"/>
      <c r="HEP817" s="47"/>
      <c r="HEQ817" s="47"/>
      <c r="HER817" s="47"/>
      <c r="HES817" s="47"/>
      <c r="HET817" s="47"/>
      <c r="HEU817" s="47"/>
      <c r="HEV817" s="47"/>
      <c r="HEW817" s="47"/>
      <c r="HEX817" s="47"/>
      <c r="HEY817" s="47"/>
      <c r="HEZ817" s="47"/>
      <c r="HFA817" s="47"/>
      <c r="HFB817" s="47"/>
      <c r="HFC817" s="47"/>
      <c r="HFD817" s="47"/>
      <c r="HFE817" s="47"/>
      <c r="HFF817" s="47"/>
      <c r="HFG817" s="47"/>
      <c r="HFH817" s="47"/>
      <c r="HFI817" s="47"/>
      <c r="HFJ817" s="47"/>
      <c r="HFK817" s="47"/>
      <c r="HFL817" s="47"/>
      <c r="HFM817" s="47"/>
      <c r="HFN817" s="47"/>
      <c r="HFO817" s="47"/>
      <c r="HFP817" s="47"/>
      <c r="HFQ817" s="47"/>
      <c r="HFR817" s="47"/>
      <c r="HFS817" s="47"/>
      <c r="HFT817" s="47"/>
      <c r="HFU817" s="47"/>
      <c r="HFV817" s="47"/>
      <c r="HFW817" s="47"/>
      <c r="HFX817" s="47"/>
      <c r="HFY817" s="47"/>
      <c r="HFZ817" s="47"/>
      <c r="HGA817" s="47"/>
      <c r="HGB817" s="47"/>
      <c r="HGC817" s="47"/>
      <c r="HGD817" s="47"/>
      <c r="HGE817" s="47"/>
      <c r="HGF817" s="47"/>
      <c r="HGG817" s="47"/>
      <c r="HGH817" s="47"/>
      <c r="HGI817" s="47"/>
      <c r="HGJ817" s="47"/>
      <c r="HGK817" s="47"/>
      <c r="HGL817" s="47"/>
      <c r="HGM817" s="47"/>
      <c r="HGN817" s="47"/>
      <c r="HGO817" s="47"/>
      <c r="HGP817" s="47"/>
      <c r="HGQ817" s="47"/>
      <c r="HGR817" s="47"/>
      <c r="HGS817" s="47"/>
      <c r="HGT817" s="47"/>
      <c r="HGU817" s="47"/>
      <c r="HGV817" s="47"/>
      <c r="HGW817" s="47"/>
      <c r="HGX817" s="47"/>
      <c r="HGY817" s="47"/>
      <c r="HGZ817" s="47"/>
      <c r="HHA817" s="47"/>
      <c r="HHB817" s="47"/>
      <c r="HHC817" s="47"/>
      <c r="HHD817" s="47"/>
      <c r="HHE817" s="47"/>
      <c r="HHF817" s="47"/>
      <c r="HHG817" s="47"/>
      <c r="HHH817" s="47"/>
      <c r="HHI817" s="47"/>
      <c r="HHJ817" s="47"/>
      <c r="HHK817" s="47"/>
      <c r="HHL817" s="47"/>
      <c r="HHM817" s="47"/>
      <c r="HHN817" s="47"/>
      <c r="HHO817" s="47"/>
      <c r="HHP817" s="47"/>
      <c r="HHQ817" s="47"/>
      <c r="HHR817" s="47"/>
      <c r="HHS817" s="47"/>
      <c r="HHT817" s="47"/>
      <c r="HHU817" s="47"/>
      <c r="HHV817" s="47"/>
      <c r="HHW817" s="47"/>
      <c r="HHX817" s="47"/>
      <c r="HHY817" s="47"/>
      <c r="HHZ817" s="47"/>
      <c r="HIA817" s="47"/>
      <c r="HIB817" s="47"/>
      <c r="HIC817" s="47"/>
      <c r="HID817" s="47"/>
      <c r="HIE817" s="47"/>
      <c r="HIF817" s="47"/>
      <c r="HIG817" s="47"/>
      <c r="HIH817" s="47"/>
      <c r="HII817" s="47"/>
      <c r="HIJ817" s="47"/>
      <c r="HIK817" s="47"/>
      <c r="HIL817" s="47"/>
      <c r="HIM817" s="47"/>
      <c r="HIN817" s="47"/>
      <c r="HIO817" s="47"/>
      <c r="HIP817" s="47"/>
      <c r="HIQ817" s="47"/>
      <c r="HIR817" s="47"/>
      <c r="HIS817" s="47"/>
      <c r="HIT817" s="47"/>
      <c r="HIU817" s="47"/>
      <c r="HIV817" s="47"/>
      <c r="HIW817" s="47"/>
      <c r="HIX817" s="47"/>
      <c r="HIY817" s="47"/>
      <c r="HIZ817" s="47"/>
      <c r="HJA817" s="47"/>
      <c r="HJB817" s="47"/>
      <c r="HJC817" s="47"/>
      <c r="HJD817" s="47"/>
      <c r="HJE817" s="47"/>
      <c r="HJF817" s="47"/>
      <c r="HJG817" s="47"/>
      <c r="HJH817" s="47"/>
      <c r="HJI817" s="47"/>
      <c r="HJJ817" s="47"/>
      <c r="HJK817" s="47"/>
      <c r="HJL817" s="47"/>
      <c r="HJM817" s="47"/>
      <c r="HJN817" s="47"/>
      <c r="HJO817" s="47"/>
      <c r="HJP817" s="47"/>
      <c r="HJQ817" s="47"/>
      <c r="HJR817" s="47"/>
      <c r="HJS817" s="47"/>
      <c r="HJT817" s="47"/>
      <c r="HJU817" s="47"/>
      <c r="HJV817" s="47"/>
      <c r="HJW817" s="47"/>
      <c r="HJX817" s="47"/>
      <c r="HJY817" s="47"/>
      <c r="HJZ817" s="47"/>
      <c r="HKA817" s="47"/>
      <c r="HKB817" s="47"/>
      <c r="HKC817" s="47"/>
      <c r="HKD817" s="47"/>
      <c r="HKE817" s="47"/>
      <c r="HKF817" s="47"/>
      <c r="HKG817" s="47"/>
      <c r="HKH817" s="47"/>
      <c r="HKI817" s="47"/>
      <c r="HKJ817" s="47"/>
      <c r="HKK817" s="47"/>
      <c r="HKL817" s="47"/>
      <c r="HKM817" s="47"/>
      <c r="HKN817" s="47"/>
      <c r="HKO817" s="47"/>
      <c r="HKP817" s="47"/>
      <c r="HKQ817" s="47"/>
      <c r="HKR817" s="47"/>
      <c r="HKS817" s="47"/>
      <c r="HKT817" s="47"/>
      <c r="HKU817" s="47"/>
      <c r="HKV817" s="47"/>
      <c r="HKW817" s="47"/>
      <c r="HKX817" s="47"/>
      <c r="HKY817" s="47"/>
      <c r="HKZ817" s="47"/>
      <c r="HLA817" s="47"/>
      <c r="HLB817" s="47"/>
      <c r="HLC817" s="47"/>
      <c r="HLD817" s="47"/>
      <c r="HLE817" s="47"/>
      <c r="HLF817" s="47"/>
      <c r="HLG817" s="47"/>
      <c r="HLH817" s="47"/>
      <c r="HLI817" s="47"/>
      <c r="HLJ817" s="47"/>
      <c r="HLK817" s="47"/>
      <c r="HLL817" s="47"/>
      <c r="HLM817" s="47"/>
      <c r="HLN817" s="47"/>
      <c r="HLO817" s="47"/>
      <c r="HLP817" s="47"/>
      <c r="HLQ817" s="47"/>
      <c r="HLR817" s="47"/>
      <c r="HLS817" s="47"/>
      <c r="HLT817" s="47"/>
      <c r="HLU817" s="47"/>
      <c r="HLV817" s="47"/>
      <c r="HLW817" s="47"/>
      <c r="HLX817" s="47"/>
      <c r="HLY817" s="47"/>
      <c r="HLZ817" s="47"/>
      <c r="HMA817" s="47"/>
      <c r="HMB817" s="47"/>
      <c r="HMC817" s="47"/>
      <c r="HMD817" s="47"/>
      <c r="HME817" s="47"/>
      <c r="HMF817" s="47"/>
      <c r="HMG817" s="47"/>
      <c r="HMH817" s="47"/>
      <c r="HMI817" s="47"/>
      <c r="HMJ817" s="47"/>
      <c r="HMK817" s="47"/>
      <c r="HML817" s="47"/>
      <c r="HMM817" s="47"/>
      <c r="HMN817" s="47"/>
      <c r="HMO817" s="47"/>
      <c r="HMP817" s="47"/>
      <c r="HMQ817" s="47"/>
      <c r="HMR817" s="47"/>
      <c r="HMS817" s="47"/>
      <c r="HMT817" s="47"/>
      <c r="HMU817" s="47"/>
      <c r="HMV817" s="47"/>
      <c r="HMW817" s="47"/>
      <c r="HMX817" s="47"/>
      <c r="HMY817" s="47"/>
      <c r="HMZ817" s="47"/>
      <c r="HNA817" s="47"/>
      <c r="HNB817" s="47"/>
      <c r="HNC817" s="47"/>
      <c r="HND817" s="47"/>
      <c r="HNE817" s="47"/>
      <c r="HNF817" s="47"/>
      <c r="HNG817" s="47"/>
      <c r="HNH817" s="47"/>
      <c r="HNI817" s="47"/>
      <c r="HNJ817" s="47"/>
      <c r="HNK817" s="47"/>
      <c r="HNL817" s="47"/>
      <c r="HNM817" s="47"/>
      <c r="HNN817" s="47"/>
      <c r="HNO817" s="47"/>
      <c r="HNP817" s="47"/>
      <c r="HNQ817" s="47"/>
      <c r="HNR817" s="47"/>
      <c r="HNS817" s="47"/>
      <c r="HNT817" s="47"/>
      <c r="HNU817" s="47"/>
      <c r="HNV817" s="47"/>
      <c r="HNW817" s="47"/>
      <c r="HNX817" s="47"/>
      <c r="HNY817" s="47"/>
      <c r="HNZ817" s="47"/>
      <c r="HOA817" s="47"/>
      <c r="HOB817" s="47"/>
      <c r="HOC817" s="47"/>
      <c r="HOD817" s="47"/>
      <c r="HOE817" s="47"/>
      <c r="HOF817" s="47"/>
      <c r="HOG817" s="47"/>
      <c r="HOH817" s="47"/>
      <c r="HOI817" s="47"/>
      <c r="HOJ817" s="47"/>
      <c r="HOK817" s="47"/>
      <c r="HOL817" s="47"/>
      <c r="HOM817" s="47"/>
      <c r="HON817" s="47"/>
      <c r="HOO817" s="47"/>
      <c r="HOP817" s="47"/>
      <c r="HOQ817" s="47"/>
      <c r="HOR817" s="47"/>
      <c r="HOS817" s="47"/>
      <c r="HOT817" s="47"/>
      <c r="HOU817" s="47"/>
      <c r="HOV817" s="47"/>
      <c r="HOW817" s="47"/>
      <c r="HOX817" s="47"/>
      <c r="HOY817" s="47"/>
      <c r="HOZ817" s="47"/>
      <c r="HPA817" s="47"/>
      <c r="HPB817" s="47"/>
      <c r="HPC817" s="47"/>
      <c r="HPD817" s="47"/>
      <c r="HPE817" s="47"/>
      <c r="HPF817" s="47"/>
      <c r="HPG817" s="47"/>
      <c r="HPH817" s="47"/>
      <c r="HPI817" s="47"/>
      <c r="HPJ817" s="47"/>
      <c r="HPK817" s="47"/>
      <c r="HPL817" s="47"/>
      <c r="HPM817" s="47"/>
      <c r="HPN817" s="47"/>
      <c r="HPO817" s="47"/>
      <c r="HPP817" s="47"/>
      <c r="HPQ817" s="47"/>
      <c r="HPR817" s="47"/>
      <c r="HPS817" s="47"/>
      <c r="HPT817" s="47"/>
      <c r="HPU817" s="47"/>
      <c r="HPV817" s="47"/>
      <c r="HPW817" s="47"/>
      <c r="HPX817" s="47"/>
      <c r="HPY817" s="47"/>
      <c r="HPZ817" s="47"/>
      <c r="HQA817" s="47"/>
      <c r="HQB817" s="47"/>
      <c r="HQC817" s="47"/>
      <c r="HQD817" s="47"/>
      <c r="HQE817" s="47"/>
      <c r="HQF817" s="47"/>
      <c r="HQG817" s="47"/>
      <c r="HQH817" s="47"/>
      <c r="HQI817" s="47"/>
      <c r="HQJ817" s="47"/>
      <c r="HQK817" s="47"/>
      <c r="HQL817" s="47"/>
      <c r="HQM817" s="47"/>
      <c r="HQN817" s="47"/>
      <c r="HQO817" s="47"/>
      <c r="HQP817" s="47"/>
      <c r="HQQ817" s="47"/>
      <c r="HQR817" s="47"/>
      <c r="HQS817" s="47"/>
      <c r="HQT817" s="47"/>
      <c r="HQU817" s="47"/>
      <c r="HQV817" s="47"/>
      <c r="HQW817" s="47"/>
      <c r="HQX817" s="47"/>
      <c r="HQY817" s="47"/>
      <c r="HQZ817" s="47"/>
      <c r="HRA817" s="47"/>
      <c r="HRB817" s="47"/>
      <c r="HRC817" s="47"/>
      <c r="HRD817" s="47"/>
      <c r="HRE817" s="47"/>
      <c r="HRF817" s="47"/>
      <c r="HRG817" s="47"/>
      <c r="HRH817" s="47"/>
      <c r="HRI817" s="47"/>
      <c r="HRJ817" s="47"/>
      <c r="HRK817" s="47"/>
      <c r="HRL817" s="47"/>
      <c r="HRM817" s="47"/>
      <c r="HRN817" s="47"/>
      <c r="HRO817" s="47"/>
      <c r="HRP817" s="47"/>
      <c r="HRQ817" s="47"/>
      <c r="HRR817" s="47"/>
      <c r="HRS817" s="47"/>
      <c r="HRT817" s="47"/>
      <c r="HRU817" s="47"/>
      <c r="HRV817" s="47"/>
      <c r="HRW817" s="47"/>
      <c r="HRX817" s="47"/>
      <c r="HRY817" s="47"/>
      <c r="HRZ817" s="47"/>
      <c r="HSA817" s="47"/>
      <c r="HSB817" s="47"/>
      <c r="HSC817" s="47"/>
      <c r="HSD817" s="47"/>
      <c r="HSE817" s="47"/>
      <c r="HSF817" s="47"/>
      <c r="HSG817" s="47"/>
      <c r="HSH817" s="47"/>
      <c r="HSI817" s="47"/>
      <c r="HSJ817" s="47"/>
      <c r="HSK817" s="47"/>
      <c r="HSL817" s="47"/>
      <c r="HSM817" s="47"/>
      <c r="HSN817" s="47"/>
      <c r="HSO817" s="47"/>
      <c r="HSP817" s="47"/>
      <c r="HSQ817" s="47"/>
      <c r="HSR817" s="47"/>
      <c r="HSS817" s="47"/>
      <c r="HST817" s="47"/>
      <c r="HSU817" s="47"/>
      <c r="HSV817" s="47"/>
      <c r="HSW817" s="47"/>
      <c r="HSX817" s="47"/>
      <c r="HSY817" s="47"/>
      <c r="HSZ817" s="47"/>
      <c r="HTA817" s="47"/>
      <c r="HTB817" s="47"/>
      <c r="HTC817" s="47"/>
      <c r="HTD817" s="47"/>
      <c r="HTE817" s="47"/>
      <c r="HTF817" s="47"/>
      <c r="HTG817" s="47"/>
      <c r="HTH817" s="47"/>
      <c r="HTI817" s="47"/>
      <c r="HTJ817" s="47"/>
      <c r="HTK817" s="47"/>
      <c r="HTL817" s="47"/>
      <c r="HTM817" s="47"/>
      <c r="HTN817" s="47"/>
      <c r="HTO817" s="47"/>
      <c r="HTP817" s="47"/>
      <c r="HTQ817" s="47"/>
      <c r="HTR817" s="47"/>
      <c r="HTS817" s="47"/>
      <c r="HTT817" s="47"/>
      <c r="HTU817" s="47"/>
      <c r="HTV817" s="47"/>
      <c r="HTW817" s="47"/>
      <c r="HTX817" s="47"/>
      <c r="HTY817" s="47"/>
      <c r="HTZ817" s="47"/>
      <c r="HUA817" s="47"/>
      <c r="HUB817" s="47"/>
      <c r="HUC817" s="47"/>
      <c r="HUD817" s="47"/>
      <c r="HUE817" s="47"/>
      <c r="HUF817" s="47"/>
      <c r="HUG817" s="47"/>
      <c r="HUH817" s="47"/>
      <c r="HUI817" s="47"/>
      <c r="HUJ817" s="47"/>
      <c r="HUK817" s="47"/>
      <c r="HUL817" s="47"/>
      <c r="HUM817" s="47"/>
      <c r="HUN817" s="47"/>
      <c r="HUO817" s="47"/>
      <c r="HUP817" s="47"/>
      <c r="HUQ817" s="47"/>
      <c r="HUR817" s="47"/>
      <c r="HUS817" s="47"/>
      <c r="HUT817" s="47"/>
      <c r="HUU817" s="47"/>
      <c r="HUV817" s="47"/>
      <c r="HUW817" s="47"/>
      <c r="HUX817" s="47"/>
      <c r="HUY817" s="47"/>
      <c r="HUZ817" s="47"/>
      <c r="HVA817" s="47"/>
      <c r="HVB817" s="47"/>
      <c r="HVC817" s="47"/>
      <c r="HVD817" s="47"/>
      <c r="HVE817" s="47"/>
      <c r="HVF817" s="47"/>
      <c r="HVG817" s="47"/>
      <c r="HVH817" s="47"/>
      <c r="HVI817" s="47"/>
      <c r="HVJ817" s="47"/>
      <c r="HVK817" s="47"/>
      <c r="HVL817" s="47"/>
      <c r="HVM817" s="47"/>
      <c r="HVN817" s="47"/>
      <c r="HVO817" s="47"/>
      <c r="HVP817" s="47"/>
      <c r="HVQ817" s="47"/>
      <c r="HVR817" s="47"/>
      <c r="HVS817" s="47"/>
      <c r="HVT817" s="47"/>
      <c r="HVU817" s="47"/>
      <c r="HVV817" s="47"/>
      <c r="HVW817" s="47"/>
      <c r="HVX817" s="47"/>
      <c r="HVY817" s="47"/>
      <c r="HVZ817" s="47"/>
      <c r="HWA817" s="47"/>
      <c r="HWB817" s="47"/>
      <c r="HWC817" s="47"/>
      <c r="HWD817" s="47"/>
      <c r="HWE817" s="47"/>
      <c r="HWF817" s="47"/>
      <c r="HWG817" s="47"/>
      <c r="HWH817" s="47"/>
      <c r="HWI817" s="47"/>
      <c r="HWJ817" s="47"/>
      <c r="HWK817" s="47"/>
      <c r="HWL817" s="47"/>
      <c r="HWM817" s="47"/>
      <c r="HWN817" s="47"/>
      <c r="HWO817" s="47"/>
      <c r="HWP817" s="47"/>
      <c r="HWQ817" s="47"/>
      <c r="HWR817" s="47"/>
      <c r="HWS817" s="47"/>
      <c r="HWT817" s="47"/>
      <c r="HWU817" s="47"/>
      <c r="HWV817" s="47"/>
      <c r="HWW817" s="47"/>
      <c r="HWX817" s="47"/>
      <c r="HWY817" s="47"/>
      <c r="HWZ817" s="47"/>
      <c r="HXA817" s="47"/>
      <c r="HXB817" s="47"/>
      <c r="HXC817" s="47"/>
      <c r="HXD817" s="47"/>
      <c r="HXE817" s="47"/>
      <c r="HXF817" s="47"/>
      <c r="HXG817" s="47"/>
      <c r="HXH817" s="47"/>
      <c r="HXI817" s="47"/>
      <c r="HXJ817" s="47"/>
      <c r="HXK817" s="47"/>
      <c r="HXL817" s="47"/>
      <c r="HXM817" s="47"/>
      <c r="HXN817" s="47"/>
      <c r="HXO817" s="47"/>
      <c r="HXP817" s="47"/>
      <c r="HXQ817" s="47"/>
      <c r="HXR817" s="47"/>
      <c r="HXS817" s="47"/>
      <c r="HXT817" s="47"/>
      <c r="HXU817" s="47"/>
      <c r="HXV817" s="47"/>
      <c r="HXW817" s="47"/>
      <c r="HXX817" s="47"/>
      <c r="HXY817" s="47"/>
      <c r="HXZ817" s="47"/>
      <c r="HYA817" s="47"/>
      <c r="HYB817" s="47"/>
      <c r="HYC817" s="47"/>
      <c r="HYD817" s="47"/>
      <c r="HYE817" s="47"/>
      <c r="HYF817" s="47"/>
      <c r="HYG817" s="47"/>
      <c r="HYH817" s="47"/>
      <c r="HYI817" s="47"/>
      <c r="HYJ817" s="47"/>
      <c r="HYK817" s="47"/>
      <c r="HYL817" s="47"/>
      <c r="HYM817" s="47"/>
      <c r="HYN817" s="47"/>
      <c r="HYO817" s="47"/>
      <c r="HYP817" s="47"/>
      <c r="HYQ817" s="47"/>
      <c r="HYR817" s="47"/>
      <c r="HYS817" s="47"/>
      <c r="HYT817" s="47"/>
      <c r="HYU817" s="47"/>
      <c r="HYV817" s="47"/>
      <c r="HYW817" s="47"/>
      <c r="HYX817" s="47"/>
      <c r="HYY817" s="47"/>
      <c r="HYZ817" s="47"/>
      <c r="HZA817" s="47"/>
      <c r="HZB817" s="47"/>
      <c r="HZC817" s="47"/>
      <c r="HZD817" s="47"/>
      <c r="HZE817" s="47"/>
      <c r="HZF817" s="47"/>
      <c r="HZG817" s="47"/>
      <c r="HZH817" s="47"/>
      <c r="HZI817" s="47"/>
      <c r="HZJ817" s="47"/>
      <c r="HZK817" s="47"/>
      <c r="HZL817" s="47"/>
      <c r="HZM817" s="47"/>
      <c r="HZN817" s="47"/>
      <c r="HZO817" s="47"/>
      <c r="HZP817" s="47"/>
      <c r="HZQ817" s="47"/>
      <c r="HZR817" s="47"/>
      <c r="HZS817" s="47"/>
      <c r="HZT817" s="47"/>
      <c r="HZU817" s="47"/>
      <c r="HZV817" s="47"/>
      <c r="HZW817" s="47"/>
      <c r="HZX817" s="47"/>
      <c r="HZY817" s="47"/>
      <c r="HZZ817" s="47"/>
      <c r="IAA817" s="47"/>
      <c r="IAB817" s="47"/>
      <c r="IAC817" s="47"/>
      <c r="IAD817" s="47"/>
      <c r="IAE817" s="47"/>
      <c r="IAF817" s="47"/>
      <c r="IAG817" s="47"/>
      <c r="IAH817" s="47"/>
      <c r="IAI817" s="47"/>
      <c r="IAJ817" s="47"/>
      <c r="IAK817" s="47"/>
      <c r="IAL817" s="47"/>
      <c r="IAM817" s="47"/>
      <c r="IAN817" s="47"/>
      <c r="IAO817" s="47"/>
      <c r="IAP817" s="47"/>
      <c r="IAQ817" s="47"/>
      <c r="IAR817" s="47"/>
      <c r="IAS817" s="47"/>
      <c r="IAT817" s="47"/>
      <c r="IAU817" s="47"/>
      <c r="IAV817" s="47"/>
      <c r="IAW817" s="47"/>
      <c r="IAX817" s="47"/>
      <c r="IAY817" s="47"/>
      <c r="IAZ817" s="47"/>
      <c r="IBA817" s="47"/>
      <c r="IBB817" s="47"/>
      <c r="IBC817" s="47"/>
      <c r="IBD817" s="47"/>
      <c r="IBE817" s="47"/>
      <c r="IBF817" s="47"/>
      <c r="IBG817" s="47"/>
      <c r="IBH817" s="47"/>
      <c r="IBI817" s="47"/>
      <c r="IBJ817" s="47"/>
      <c r="IBK817" s="47"/>
      <c r="IBL817" s="47"/>
      <c r="IBM817" s="47"/>
      <c r="IBN817" s="47"/>
      <c r="IBO817" s="47"/>
      <c r="IBP817" s="47"/>
      <c r="IBQ817" s="47"/>
      <c r="IBR817" s="47"/>
      <c r="IBS817" s="47"/>
      <c r="IBT817" s="47"/>
      <c r="IBU817" s="47"/>
      <c r="IBV817" s="47"/>
      <c r="IBW817" s="47"/>
      <c r="IBX817" s="47"/>
      <c r="IBY817" s="47"/>
      <c r="IBZ817" s="47"/>
      <c r="ICA817" s="47"/>
      <c r="ICB817" s="47"/>
      <c r="ICC817" s="47"/>
      <c r="ICD817" s="47"/>
      <c r="ICE817" s="47"/>
      <c r="ICF817" s="47"/>
      <c r="ICG817" s="47"/>
      <c r="ICH817" s="47"/>
      <c r="ICI817" s="47"/>
      <c r="ICJ817" s="47"/>
      <c r="ICK817" s="47"/>
      <c r="ICL817" s="47"/>
      <c r="ICM817" s="47"/>
      <c r="ICN817" s="47"/>
      <c r="ICO817" s="47"/>
      <c r="ICP817" s="47"/>
      <c r="ICQ817" s="47"/>
      <c r="ICR817" s="47"/>
      <c r="ICS817" s="47"/>
      <c r="ICT817" s="47"/>
      <c r="ICU817" s="47"/>
      <c r="ICV817" s="47"/>
      <c r="ICW817" s="47"/>
      <c r="ICX817" s="47"/>
      <c r="ICY817" s="47"/>
      <c r="ICZ817" s="47"/>
      <c r="IDA817" s="47"/>
      <c r="IDB817" s="47"/>
      <c r="IDC817" s="47"/>
      <c r="IDD817" s="47"/>
      <c r="IDE817" s="47"/>
      <c r="IDF817" s="47"/>
      <c r="IDG817" s="47"/>
      <c r="IDH817" s="47"/>
      <c r="IDI817" s="47"/>
      <c r="IDJ817" s="47"/>
      <c r="IDK817" s="47"/>
      <c r="IDL817" s="47"/>
      <c r="IDM817" s="47"/>
      <c r="IDN817" s="47"/>
      <c r="IDO817" s="47"/>
      <c r="IDP817" s="47"/>
      <c r="IDQ817" s="47"/>
      <c r="IDR817" s="47"/>
      <c r="IDS817" s="47"/>
      <c r="IDT817" s="47"/>
      <c r="IDU817" s="47"/>
      <c r="IDV817" s="47"/>
      <c r="IDW817" s="47"/>
      <c r="IDX817" s="47"/>
      <c r="IDY817" s="47"/>
      <c r="IDZ817" s="47"/>
      <c r="IEA817" s="47"/>
      <c r="IEB817" s="47"/>
      <c r="IEC817" s="47"/>
      <c r="IED817" s="47"/>
      <c r="IEE817" s="47"/>
      <c r="IEF817" s="47"/>
      <c r="IEG817" s="47"/>
      <c r="IEH817" s="47"/>
      <c r="IEI817" s="47"/>
      <c r="IEJ817" s="47"/>
      <c r="IEK817" s="47"/>
      <c r="IEL817" s="47"/>
      <c r="IEM817" s="47"/>
      <c r="IEN817" s="47"/>
      <c r="IEO817" s="47"/>
      <c r="IEP817" s="47"/>
      <c r="IEQ817" s="47"/>
      <c r="IER817" s="47"/>
      <c r="IES817" s="47"/>
      <c r="IET817" s="47"/>
      <c r="IEU817" s="47"/>
      <c r="IEV817" s="47"/>
      <c r="IEW817" s="47"/>
      <c r="IEX817" s="47"/>
      <c r="IEY817" s="47"/>
      <c r="IEZ817" s="47"/>
      <c r="IFA817" s="47"/>
      <c r="IFB817" s="47"/>
      <c r="IFC817" s="47"/>
      <c r="IFD817" s="47"/>
      <c r="IFE817" s="47"/>
      <c r="IFF817" s="47"/>
      <c r="IFG817" s="47"/>
      <c r="IFH817" s="47"/>
      <c r="IFI817" s="47"/>
      <c r="IFJ817" s="47"/>
      <c r="IFK817" s="47"/>
      <c r="IFL817" s="47"/>
      <c r="IFM817" s="47"/>
      <c r="IFN817" s="47"/>
      <c r="IFO817" s="47"/>
      <c r="IFP817" s="47"/>
      <c r="IFQ817" s="47"/>
      <c r="IFR817" s="47"/>
      <c r="IFS817" s="47"/>
      <c r="IFT817" s="47"/>
      <c r="IFU817" s="47"/>
      <c r="IFV817" s="47"/>
      <c r="IFW817" s="47"/>
      <c r="IFX817" s="47"/>
      <c r="IFY817" s="47"/>
      <c r="IFZ817" s="47"/>
      <c r="IGA817" s="47"/>
      <c r="IGB817" s="47"/>
      <c r="IGC817" s="47"/>
      <c r="IGD817" s="47"/>
      <c r="IGE817" s="47"/>
      <c r="IGF817" s="47"/>
      <c r="IGG817" s="47"/>
      <c r="IGH817" s="47"/>
      <c r="IGI817" s="47"/>
      <c r="IGJ817" s="47"/>
      <c r="IGK817" s="47"/>
      <c r="IGL817" s="47"/>
      <c r="IGM817" s="47"/>
      <c r="IGN817" s="47"/>
      <c r="IGO817" s="47"/>
      <c r="IGP817" s="47"/>
      <c r="IGQ817" s="47"/>
      <c r="IGR817" s="47"/>
      <c r="IGS817" s="47"/>
      <c r="IGT817" s="47"/>
      <c r="IGU817" s="47"/>
      <c r="IGV817" s="47"/>
      <c r="IGW817" s="47"/>
      <c r="IGX817" s="47"/>
      <c r="IGY817" s="47"/>
      <c r="IGZ817" s="47"/>
      <c r="IHA817" s="47"/>
      <c r="IHB817" s="47"/>
      <c r="IHC817" s="47"/>
      <c r="IHD817" s="47"/>
      <c r="IHE817" s="47"/>
      <c r="IHF817" s="47"/>
      <c r="IHG817" s="47"/>
      <c r="IHH817" s="47"/>
      <c r="IHI817" s="47"/>
      <c r="IHJ817" s="47"/>
      <c r="IHK817" s="47"/>
      <c r="IHL817" s="47"/>
      <c r="IHM817" s="47"/>
      <c r="IHN817" s="47"/>
      <c r="IHO817" s="47"/>
      <c r="IHP817" s="47"/>
      <c r="IHQ817" s="47"/>
      <c r="IHR817" s="47"/>
      <c r="IHS817" s="47"/>
      <c r="IHT817" s="47"/>
      <c r="IHU817" s="47"/>
      <c r="IHV817" s="47"/>
      <c r="IHW817" s="47"/>
      <c r="IHX817" s="47"/>
      <c r="IHY817" s="47"/>
      <c r="IHZ817" s="47"/>
      <c r="IIA817" s="47"/>
      <c r="IIB817" s="47"/>
      <c r="IIC817" s="47"/>
      <c r="IID817" s="47"/>
      <c r="IIE817" s="47"/>
      <c r="IIF817" s="47"/>
      <c r="IIG817" s="47"/>
      <c r="IIH817" s="47"/>
      <c r="III817" s="47"/>
      <c r="IIJ817" s="47"/>
      <c r="IIK817" s="47"/>
      <c r="IIL817" s="47"/>
      <c r="IIM817" s="47"/>
      <c r="IIN817" s="47"/>
      <c r="IIO817" s="47"/>
      <c r="IIP817" s="47"/>
      <c r="IIQ817" s="47"/>
      <c r="IIR817" s="47"/>
      <c r="IIS817" s="47"/>
      <c r="IIT817" s="47"/>
      <c r="IIU817" s="47"/>
      <c r="IIV817" s="47"/>
      <c r="IIW817" s="47"/>
      <c r="IIX817" s="47"/>
      <c r="IIY817" s="47"/>
      <c r="IIZ817" s="47"/>
      <c r="IJA817" s="47"/>
      <c r="IJB817" s="47"/>
      <c r="IJC817" s="47"/>
      <c r="IJD817" s="47"/>
      <c r="IJE817" s="47"/>
      <c r="IJF817" s="47"/>
      <c r="IJG817" s="47"/>
      <c r="IJH817" s="47"/>
      <c r="IJI817" s="47"/>
      <c r="IJJ817" s="47"/>
      <c r="IJK817" s="47"/>
      <c r="IJL817" s="47"/>
      <c r="IJM817" s="47"/>
      <c r="IJN817" s="47"/>
      <c r="IJO817" s="47"/>
      <c r="IJP817" s="47"/>
      <c r="IJQ817" s="47"/>
      <c r="IJR817" s="47"/>
      <c r="IJS817" s="47"/>
      <c r="IJT817" s="47"/>
      <c r="IJU817" s="47"/>
      <c r="IJV817" s="47"/>
      <c r="IJW817" s="47"/>
      <c r="IJX817" s="47"/>
      <c r="IJY817" s="47"/>
      <c r="IJZ817" s="47"/>
      <c r="IKA817" s="47"/>
      <c r="IKB817" s="47"/>
      <c r="IKC817" s="47"/>
      <c r="IKD817" s="47"/>
      <c r="IKE817" s="47"/>
      <c r="IKF817" s="47"/>
      <c r="IKG817" s="47"/>
      <c r="IKH817" s="47"/>
      <c r="IKI817" s="47"/>
      <c r="IKJ817" s="47"/>
      <c r="IKK817" s="47"/>
      <c r="IKL817" s="47"/>
      <c r="IKM817" s="47"/>
      <c r="IKN817" s="47"/>
      <c r="IKO817" s="47"/>
      <c r="IKP817" s="47"/>
      <c r="IKQ817" s="47"/>
      <c r="IKR817" s="47"/>
      <c r="IKS817" s="47"/>
      <c r="IKT817" s="47"/>
      <c r="IKU817" s="47"/>
      <c r="IKV817" s="47"/>
      <c r="IKW817" s="47"/>
      <c r="IKX817" s="47"/>
      <c r="IKY817" s="47"/>
      <c r="IKZ817" s="47"/>
      <c r="ILA817" s="47"/>
      <c r="ILB817" s="47"/>
      <c r="ILC817" s="47"/>
      <c r="ILD817" s="47"/>
      <c r="ILE817" s="47"/>
      <c r="ILF817" s="47"/>
      <c r="ILG817" s="47"/>
      <c r="ILH817" s="47"/>
      <c r="ILI817" s="47"/>
      <c r="ILJ817" s="47"/>
      <c r="ILK817" s="47"/>
      <c r="ILL817" s="47"/>
      <c r="ILM817" s="47"/>
      <c r="ILN817" s="47"/>
      <c r="ILO817" s="47"/>
      <c r="ILP817" s="47"/>
      <c r="ILQ817" s="47"/>
      <c r="ILR817" s="47"/>
      <c r="ILS817" s="47"/>
      <c r="ILT817" s="47"/>
      <c r="ILU817" s="47"/>
      <c r="ILV817" s="47"/>
      <c r="ILW817" s="47"/>
      <c r="ILX817" s="47"/>
      <c r="ILY817" s="47"/>
      <c r="ILZ817" s="47"/>
      <c r="IMA817" s="47"/>
      <c r="IMB817" s="47"/>
      <c r="IMC817" s="47"/>
      <c r="IMD817" s="47"/>
      <c r="IME817" s="47"/>
      <c r="IMF817" s="47"/>
      <c r="IMG817" s="47"/>
      <c r="IMH817" s="47"/>
      <c r="IMI817" s="47"/>
      <c r="IMJ817" s="47"/>
      <c r="IMK817" s="47"/>
      <c r="IML817" s="47"/>
      <c r="IMM817" s="47"/>
      <c r="IMN817" s="47"/>
      <c r="IMO817" s="47"/>
      <c r="IMP817" s="47"/>
      <c r="IMQ817" s="47"/>
      <c r="IMR817" s="47"/>
      <c r="IMS817" s="47"/>
      <c r="IMT817" s="47"/>
      <c r="IMU817" s="47"/>
      <c r="IMV817" s="47"/>
      <c r="IMW817" s="47"/>
      <c r="IMX817" s="47"/>
      <c r="IMY817" s="47"/>
      <c r="IMZ817" s="47"/>
      <c r="INA817" s="47"/>
      <c r="INB817" s="47"/>
      <c r="INC817" s="47"/>
      <c r="IND817" s="47"/>
      <c r="INE817" s="47"/>
      <c r="INF817" s="47"/>
      <c r="ING817" s="47"/>
      <c r="INH817" s="47"/>
      <c r="INI817" s="47"/>
      <c r="INJ817" s="47"/>
      <c r="INK817" s="47"/>
      <c r="INL817" s="47"/>
      <c r="INM817" s="47"/>
      <c r="INN817" s="47"/>
      <c r="INO817" s="47"/>
      <c r="INP817" s="47"/>
      <c r="INQ817" s="47"/>
      <c r="INR817" s="47"/>
      <c r="INS817" s="47"/>
      <c r="INT817" s="47"/>
      <c r="INU817" s="47"/>
      <c r="INV817" s="47"/>
      <c r="INW817" s="47"/>
      <c r="INX817" s="47"/>
      <c r="INY817" s="47"/>
      <c r="INZ817" s="47"/>
      <c r="IOA817" s="47"/>
      <c r="IOB817" s="47"/>
      <c r="IOC817" s="47"/>
      <c r="IOD817" s="47"/>
      <c r="IOE817" s="47"/>
      <c r="IOF817" s="47"/>
      <c r="IOG817" s="47"/>
      <c r="IOH817" s="47"/>
      <c r="IOI817" s="47"/>
      <c r="IOJ817" s="47"/>
      <c r="IOK817" s="47"/>
      <c r="IOL817" s="47"/>
      <c r="IOM817" s="47"/>
      <c r="ION817" s="47"/>
      <c r="IOO817" s="47"/>
      <c r="IOP817" s="47"/>
      <c r="IOQ817" s="47"/>
      <c r="IOR817" s="47"/>
      <c r="IOS817" s="47"/>
      <c r="IOT817" s="47"/>
      <c r="IOU817" s="47"/>
      <c r="IOV817" s="47"/>
      <c r="IOW817" s="47"/>
      <c r="IOX817" s="47"/>
      <c r="IOY817" s="47"/>
      <c r="IOZ817" s="47"/>
      <c r="IPA817" s="47"/>
      <c r="IPB817" s="47"/>
      <c r="IPC817" s="47"/>
      <c r="IPD817" s="47"/>
      <c r="IPE817" s="47"/>
      <c r="IPF817" s="47"/>
      <c r="IPG817" s="47"/>
      <c r="IPH817" s="47"/>
      <c r="IPI817" s="47"/>
      <c r="IPJ817" s="47"/>
      <c r="IPK817" s="47"/>
      <c r="IPL817" s="47"/>
      <c r="IPM817" s="47"/>
      <c r="IPN817" s="47"/>
      <c r="IPO817" s="47"/>
      <c r="IPP817" s="47"/>
      <c r="IPQ817" s="47"/>
      <c r="IPR817" s="47"/>
      <c r="IPS817" s="47"/>
      <c r="IPT817" s="47"/>
      <c r="IPU817" s="47"/>
      <c r="IPV817" s="47"/>
      <c r="IPW817" s="47"/>
      <c r="IPX817" s="47"/>
      <c r="IPY817" s="47"/>
      <c r="IPZ817" s="47"/>
      <c r="IQA817" s="47"/>
      <c r="IQB817" s="47"/>
      <c r="IQC817" s="47"/>
      <c r="IQD817" s="47"/>
      <c r="IQE817" s="47"/>
      <c r="IQF817" s="47"/>
      <c r="IQG817" s="47"/>
      <c r="IQH817" s="47"/>
      <c r="IQI817" s="47"/>
      <c r="IQJ817" s="47"/>
      <c r="IQK817" s="47"/>
      <c r="IQL817" s="47"/>
      <c r="IQM817" s="47"/>
      <c r="IQN817" s="47"/>
      <c r="IQO817" s="47"/>
      <c r="IQP817" s="47"/>
      <c r="IQQ817" s="47"/>
      <c r="IQR817" s="47"/>
      <c r="IQS817" s="47"/>
      <c r="IQT817" s="47"/>
      <c r="IQU817" s="47"/>
      <c r="IQV817" s="47"/>
      <c r="IQW817" s="47"/>
      <c r="IQX817" s="47"/>
      <c r="IQY817" s="47"/>
      <c r="IQZ817" s="47"/>
      <c r="IRA817" s="47"/>
      <c r="IRB817" s="47"/>
      <c r="IRC817" s="47"/>
      <c r="IRD817" s="47"/>
      <c r="IRE817" s="47"/>
      <c r="IRF817" s="47"/>
      <c r="IRG817" s="47"/>
      <c r="IRH817" s="47"/>
      <c r="IRI817" s="47"/>
      <c r="IRJ817" s="47"/>
      <c r="IRK817" s="47"/>
      <c r="IRL817" s="47"/>
      <c r="IRM817" s="47"/>
      <c r="IRN817" s="47"/>
      <c r="IRO817" s="47"/>
      <c r="IRP817" s="47"/>
      <c r="IRQ817" s="47"/>
      <c r="IRR817" s="47"/>
      <c r="IRS817" s="47"/>
      <c r="IRT817" s="47"/>
      <c r="IRU817" s="47"/>
      <c r="IRV817" s="47"/>
      <c r="IRW817" s="47"/>
      <c r="IRX817" s="47"/>
      <c r="IRY817" s="47"/>
      <c r="IRZ817" s="47"/>
      <c r="ISA817" s="47"/>
      <c r="ISB817" s="47"/>
      <c r="ISC817" s="47"/>
      <c r="ISD817" s="47"/>
      <c r="ISE817" s="47"/>
      <c r="ISF817" s="47"/>
      <c r="ISG817" s="47"/>
      <c r="ISH817" s="47"/>
      <c r="ISI817" s="47"/>
      <c r="ISJ817" s="47"/>
      <c r="ISK817" s="47"/>
      <c r="ISL817" s="47"/>
      <c r="ISM817" s="47"/>
      <c r="ISN817" s="47"/>
      <c r="ISO817" s="47"/>
      <c r="ISP817" s="47"/>
      <c r="ISQ817" s="47"/>
      <c r="ISR817" s="47"/>
      <c r="ISS817" s="47"/>
      <c r="IST817" s="47"/>
      <c r="ISU817" s="47"/>
      <c r="ISV817" s="47"/>
      <c r="ISW817" s="47"/>
      <c r="ISX817" s="47"/>
      <c r="ISY817" s="47"/>
      <c r="ISZ817" s="47"/>
      <c r="ITA817" s="47"/>
      <c r="ITB817" s="47"/>
      <c r="ITC817" s="47"/>
      <c r="ITD817" s="47"/>
      <c r="ITE817" s="47"/>
      <c r="ITF817" s="47"/>
      <c r="ITG817" s="47"/>
      <c r="ITH817" s="47"/>
      <c r="ITI817" s="47"/>
      <c r="ITJ817" s="47"/>
      <c r="ITK817" s="47"/>
      <c r="ITL817" s="47"/>
      <c r="ITM817" s="47"/>
      <c r="ITN817" s="47"/>
      <c r="ITO817" s="47"/>
      <c r="ITP817" s="47"/>
      <c r="ITQ817" s="47"/>
      <c r="ITR817" s="47"/>
      <c r="ITS817" s="47"/>
      <c r="ITT817" s="47"/>
      <c r="ITU817" s="47"/>
      <c r="ITV817" s="47"/>
      <c r="ITW817" s="47"/>
      <c r="ITX817" s="47"/>
      <c r="ITY817" s="47"/>
      <c r="ITZ817" s="47"/>
      <c r="IUA817" s="47"/>
      <c r="IUB817" s="47"/>
      <c r="IUC817" s="47"/>
      <c r="IUD817" s="47"/>
      <c r="IUE817" s="47"/>
      <c r="IUF817" s="47"/>
      <c r="IUG817" s="47"/>
      <c r="IUH817" s="47"/>
      <c r="IUI817" s="47"/>
      <c r="IUJ817" s="47"/>
      <c r="IUK817" s="47"/>
      <c r="IUL817" s="47"/>
      <c r="IUM817" s="47"/>
      <c r="IUN817" s="47"/>
      <c r="IUO817" s="47"/>
      <c r="IUP817" s="47"/>
      <c r="IUQ817" s="47"/>
      <c r="IUR817" s="47"/>
      <c r="IUS817" s="47"/>
      <c r="IUT817" s="47"/>
      <c r="IUU817" s="47"/>
      <c r="IUV817" s="47"/>
      <c r="IUW817" s="47"/>
      <c r="IUX817" s="47"/>
      <c r="IUY817" s="47"/>
      <c r="IUZ817" s="47"/>
      <c r="IVA817" s="47"/>
      <c r="IVB817" s="47"/>
      <c r="IVC817" s="47"/>
      <c r="IVD817" s="47"/>
      <c r="IVE817" s="47"/>
      <c r="IVF817" s="47"/>
      <c r="IVG817" s="47"/>
      <c r="IVH817" s="47"/>
      <c r="IVI817" s="47"/>
      <c r="IVJ817" s="47"/>
      <c r="IVK817" s="47"/>
      <c r="IVL817" s="47"/>
      <c r="IVM817" s="47"/>
      <c r="IVN817" s="47"/>
      <c r="IVO817" s="47"/>
      <c r="IVP817" s="47"/>
      <c r="IVQ817" s="47"/>
      <c r="IVR817" s="47"/>
      <c r="IVS817" s="47"/>
      <c r="IVT817" s="47"/>
      <c r="IVU817" s="47"/>
      <c r="IVV817" s="47"/>
      <c r="IVW817" s="47"/>
      <c r="IVX817" s="47"/>
      <c r="IVY817" s="47"/>
      <c r="IVZ817" s="47"/>
      <c r="IWA817" s="47"/>
      <c r="IWB817" s="47"/>
      <c r="IWC817" s="47"/>
      <c r="IWD817" s="47"/>
      <c r="IWE817" s="47"/>
      <c r="IWF817" s="47"/>
      <c r="IWG817" s="47"/>
      <c r="IWH817" s="47"/>
      <c r="IWI817" s="47"/>
      <c r="IWJ817" s="47"/>
      <c r="IWK817" s="47"/>
      <c r="IWL817" s="47"/>
      <c r="IWM817" s="47"/>
      <c r="IWN817" s="47"/>
      <c r="IWO817" s="47"/>
      <c r="IWP817" s="47"/>
      <c r="IWQ817" s="47"/>
      <c r="IWR817" s="47"/>
      <c r="IWS817" s="47"/>
      <c r="IWT817" s="47"/>
      <c r="IWU817" s="47"/>
      <c r="IWV817" s="47"/>
      <c r="IWW817" s="47"/>
      <c r="IWX817" s="47"/>
      <c r="IWY817" s="47"/>
      <c r="IWZ817" s="47"/>
      <c r="IXA817" s="47"/>
      <c r="IXB817" s="47"/>
      <c r="IXC817" s="47"/>
      <c r="IXD817" s="47"/>
      <c r="IXE817" s="47"/>
      <c r="IXF817" s="47"/>
      <c r="IXG817" s="47"/>
      <c r="IXH817" s="47"/>
      <c r="IXI817" s="47"/>
      <c r="IXJ817" s="47"/>
      <c r="IXK817" s="47"/>
      <c r="IXL817" s="47"/>
      <c r="IXM817" s="47"/>
      <c r="IXN817" s="47"/>
      <c r="IXO817" s="47"/>
      <c r="IXP817" s="47"/>
      <c r="IXQ817" s="47"/>
      <c r="IXR817" s="47"/>
      <c r="IXS817" s="47"/>
      <c r="IXT817" s="47"/>
      <c r="IXU817" s="47"/>
      <c r="IXV817" s="47"/>
      <c r="IXW817" s="47"/>
      <c r="IXX817" s="47"/>
      <c r="IXY817" s="47"/>
      <c r="IXZ817" s="47"/>
      <c r="IYA817" s="47"/>
      <c r="IYB817" s="47"/>
      <c r="IYC817" s="47"/>
      <c r="IYD817" s="47"/>
      <c r="IYE817" s="47"/>
      <c r="IYF817" s="47"/>
      <c r="IYG817" s="47"/>
      <c r="IYH817" s="47"/>
      <c r="IYI817" s="47"/>
      <c r="IYJ817" s="47"/>
      <c r="IYK817" s="47"/>
      <c r="IYL817" s="47"/>
      <c r="IYM817" s="47"/>
      <c r="IYN817" s="47"/>
      <c r="IYO817" s="47"/>
      <c r="IYP817" s="47"/>
      <c r="IYQ817" s="47"/>
      <c r="IYR817" s="47"/>
      <c r="IYS817" s="47"/>
      <c r="IYT817" s="47"/>
      <c r="IYU817" s="47"/>
      <c r="IYV817" s="47"/>
      <c r="IYW817" s="47"/>
      <c r="IYX817" s="47"/>
      <c r="IYY817" s="47"/>
      <c r="IYZ817" s="47"/>
      <c r="IZA817" s="47"/>
      <c r="IZB817" s="47"/>
      <c r="IZC817" s="47"/>
      <c r="IZD817" s="47"/>
      <c r="IZE817" s="47"/>
      <c r="IZF817" s="47"/>
      <c r="IZG817" s="47"/>
      <c r="IZH817" s="47"/>
      <c r="IZI817" s="47"/>
      <c r="IZJ817" s="47"/>
      <c r="IZK817" s="47"/>
      <c r="IZL817" s="47"/>
      <c r="IZM817" s="47"/>
      <c r="IZN817" s="47"/>
      <c r="IZO817" s="47"/>
      <c r="IZP817" s="47"/>
      <c r="IZQ817" s="47"/>
      <c r="IZR817" s="47"/>
      <c r="IZS817" s="47"/>
      <c r="IZT817" s="47"/>
      <c r="IZU817" s="47"/>
      <c r="IZV817" s="47"/>
      <c r="IZW817" s="47"/>
      <c r="IZX817" s="47"/>
      <c r="IZY817" s="47"/>
      <c r="IZZ817" s="47"/>
      <c r="JAA817" s="47"/>
      <c r="JAB817" s="47"/>
      <c r="JAC817" s="47"/>
      <c r="JAD817" s="47"/>
      <c r="JAE817" s="47"/>
      <c r="JAF817" s="47"/>
      <c r="JAG817" s="47"/>
      <c r="JAH817" s="47"/>
      <c r="JAI817" s="47"/>
      <c r="JAJ817" s="47"/>
      <c r="JAK817" s="47"/>
      <c r="JAL817" s="47"/>
      <c r="JAM817" s="47"/>
      <c r="JAN817" s="47"/>
      <c r="JAO817" s="47"/>
      <c r="JAP817" s="47"/>
      <c r="JAQ817" s="47"/>
      <c r="JAR817" s="47"/>
      <c r="JAS817" s="47"/>
      <c r="JAT817" s="47"/>
      <c r="JAU817" s="47"/>
      <c r="JAV817" s="47"/>
      <c r="JAW817" s="47"/>
      <c r="JAX817" s="47"/>
      <c r="JAY817" s="47"/>
      <c r="JAZ817" s="47"/>
      <c r="JBA817" s="47"/>
      <c r="JBB817" s="47"/>
      <c r="JBC817" s="47"/>
      <c r="JBD817" s="47"/>
      <c r="JBE817" s="47"/>
      <c r="JBF817" s="47"/>
      <c r="JBG817" s="47"/>
      <c r="JBH817" s="47"/>
      <c r="JBI817" s="47"/>
      <c r="JBJ817" s="47"/>
      <c r="JBK817" s="47"/>
      <c r="JBL817" s="47"/>
      <c r="JBM817" s="47"/>
      <c r="JBN817" s="47"/>
      <c r="JBO817" s="47"/>
      <c r="JBP817" s="47"/>
      <c r="JBQ817" s="47"/>
      <c r="JBR817" s="47"/>
      <c r="JBS817" s="47"/>
      <c r="JBT817" s="47"/>
      <c r="JBU817" s="47"/>
      <c r="JBV817" s="47"/>
      <c r="JBW817" s="47"/>
      <c r="JBX817" s="47"/>
      <c r="JBY817" s="47"/>
      <c r="JBZ817" s="47"/>
      <c r="JCA817" s="47"/>
      <c r="JCB817" s="47"/>
      <c r="JCC817" s="47"/>
      <c r="JCD817" s="47"/>
      <c r="JCE817" s="47"/>
      <c r="JCF817" s="47"/>
      <c r="JCG817" s="47"/>
      <c r="JCH817" s="47"/>
      <c r="JCI817" s="47"/>
      <c r="JCJ817" s="47"/>
      <c r="JCK817" s="47"/>
      <c r="JCL817" s="47"/>
      <c r="JCM817" s="47"/>
      <c r="JCN817" s="47"/>
      <c r="JCO817" s="47"/>
      <c r="JCP817" s="47"/>
      <c r="JCQ817" s="47"/>
      <c r="JCR817" s="47"/>
      <c r="JCS817" s="47"/>
      <c r="JCT817" s="47"/>
      <c r="JCU817" s="47"/>
      <c r="JCV817" s="47"/>
      <c r="JCW817" s="47"/>
      <c r="JCX817" s="47"/>
      <c r="JCY817" s="47"/>
      <c r="JCZ817" s="47"/>
      <c r="JDA817" s="47"/>
      <c r="JDB817" s="47"/>
      <c r="JDC817" s="47"/>
      <c r="JDD817" s="47"/>
      <c r="JDE817" s="47"/>
      <c r="JDF817" s="47"/>
      <c r="JDG817" s="47"/>
      <c r="JDH817" s="47"/>
      <c r="JDI817" s="47"/>
      <c r="JDJ817" s="47"/>
      <c r="JDK817" s="47"/>
      <c r="JDL817" s="47"/>
      <c r="JDM817" s="47"/>
      <c r="JDN817" s="47"/>
      <c r="JDO817" s="47"/>
      <c r="JDP817" s="47"/>
      <c r="JDQ817" s="47"/>
      <c r="JDR817" s="47"/>
      <c r="JDS817" s="47"/>
      <c r="JDT817" s="47"/>
      <c r="JDU817" s="47"/>
      <c r="JDV817" s="47"/>
      <c r="JDW817" s="47"/>
      <c r="JDX817" s="47"/>
      <c r="JDY817" s="47"/>
      <c r="JDZ817" s="47"/>
      <c r="JEA817" s="47"/>
      <c r="JEB817" s="47"/>
      <c r="JEC817" s="47"/>
      <c r="JED817" s="47"/>
      <c r="JEE817" s="47"/>
      <c r="JEF817" s="47"/>
      <c r="JEG817" s="47"/>
      <c r="JEH817" s="47"/>
      <c r="JEI817" s="47"/>
      <c r="JEJ817" s="47"/>
      <c r="JEK817" s="47"/>
      <c r="JEL817" s="47"/>
      <c r="JEM817" s="47"/>
      <c r="JEN817" s="47"/>
      <c r="JEO817" s="47"/>
      <c r="JEP817" s="47"/>
      <c r="JEQ817" s="47"/>
      <c r="JER817" s="47"/>
      <c r="JES817" s="47"/>
      <c r="JET817" s="47"/>
      <c r="JEU817" s="47"/>
      <c r="JEV817" s="47"/>
      <c r="JEW817" s="47"/>
      <c r="JEX817" s="47"/>
      <c r="JEY817" s="47"/>
      <c r="JEZ817" s="47"/>
      <c r="JFA817" s="47"/>
      <c r="JFB817" s="47"/>
      <c r="JFC817" s="47"/>
      <c r="JFD817" s="47"/>
      <c r="JFE817" s="47"/>
      <c r="JFF817" s="47"/>
      <c r="JFG817" s="47"/>
      <c r="JFH817" s="47"/>
      <c r="JFI817" s="47"/>
      <c r="JFJ817" s="47"/>
      <c r="JFK817" s="47"/>
      <c r="JFL817" s="47"/>
      <c r="JFM817" s="47"/>
      <c r="JFN817" s="47"/>
      <c r="JFO817" s="47"/>
      <c r="JFP817" s="47"/>
      <c r="JFQ817" s="47"/>
      <c r="JFR817" s="47"/>
      <c r="JFS817" s="47"/>
      <c r="JFT817" s="47"/>
      <c r="JFU817" s="47"/>
      <c r="JFV817" s="47"/>
      <c r="JFW817" s="47"/>
      <c r="JFX817" s="47"/>
      <c r="JFY817" s="47"/>
      <c r="JFZ817" s="47"/>
      <c r="JGA817" s="47"/>
      <c r="JGB817" s="47"/>
      <c r="JGC817" s="47"/>
      <c r="JGD817" s="47"/>
      <c r="JGE817" s="47"/>
      <c r="JGF817" s="47"/>
      <c r="JGG817" s="47"/>
      <c r="JGH817" s="47"/>
      <c r="JGI817" s="47"/>
      <c r="JGJ817" s="47"/>
      <c r="JGK817" s="47"/>
      <c r="JGL817" s="47"/>
      <c r="JGM817" s="47"/>
      <c r="JGN817" s="47"/>
      <c r="JGO817" s="47"/>
      <c r="JGP817" s="47"/>
      <c r="JGQ817" s="47"/>
      <c r="JGR817" s="47"/>
      <c r="JGS817" s="47"/>
      <c r="JGT817" s="47"/>
      <c r="JGU817" s="47"/>
      <c r="JGV817" s="47"/>
      <c r="JGW817" s="47"/>
      <c r="JGX817" s="47"/>
      <c r="JGY817" s="47"/>
      <c r="JGZ817" s="47"/>
      <c r="JHA817" s="47"/>
      <c r="JHB817" s="47"/>
      <c r="JHC817" s="47"/>
      <c r="JHD817" s="47"/>
      <c r="JHE817" s="47"/>
      <c r="JHF817" s="47"/>
      <c r="JHG817" s="47"/>
      <c r="JHH817" s="47"/>
      <c r="JHI817" s="47"/>
      <c r="JHJ817" s="47"/>
      <c r="JHK817" s="47"/>
      <c r="JHL817" s="47"/>
      <c r="JHM817" s="47"/>
      <c r="JHN817" s="47"/>
      <c r="JHO817" s="47"/>
      <c r="JHP817" s="47"/>
      <c r="JHQ817" s="47"/>
      <c r="JHR817" s="47"/>
      <c r="JHS817" s="47"/>
      <c r="JHT817" s="47"/>
      <c r="JHU817" s="47"/>
      <c r="JHV817" s="47"/>
      <c r="JHW817" s="47"/>
      <c r="JHX817" s="47"/>
      <c r="JHY817" s="47"/>
      <c r="JHZ817" s="47"/>
      <c r="JIA817" s="47"/>
      <c r="JIB817" s="47"/>
      <c r="JIC817" s="47"/>
      <c r="JID817" s="47"/>
      <c r="JIE817" s="47"/>
      <c r="JIF817" s="47"/>
      <c r="JIG817" s="47"/>
      <c r="JIH817" s="47"/>
      <c r="JII817" s="47"/>
      <c r="JIJ817" s="47"/>
      <c r="JIK817" s="47"/>
      <c r="JIL817" s="47"/>
      <c r="JIM817" s="47"/>
      <c r="JIN817" s="47"/>
      <c r="JIO817" s="47"/>
      <c r="JIP817" s="47"/>
      <c r="JIQ817" s="47"/>
      <c r="JIR817" s="47"/>
      <c r="JIS817" s="47"/>
      <c r="JIT817" s="47"/>
      <c r="JIU817" s="47"/>
      <c r="JIV817" s="47"/>
      <c r="JIW817" s="47"/>
      <c r="JIX817" s="47"/>
      <c r="JIY817" s="47"/>
      <c r="JIZ817" s="47"/>
      <c r="JJA817" s="47"/>
      <c r="JJB817" s="47"/>
      <c r="JJC817" s="47"/>
      <c r="JJD817" s="47"/>
      <c r="JJE817" s="47"/>
      <c r="JJF817" s="47"/>
      <c r="JJG817" s="47"/>
      <c r="JJH817" s="47"/>
      <c r="JJI817" s="47"/>
      <c r="JJJ817" s="47"/>
      <c r="JJK817" s="47"/>
      <c r="JJL817" s="47"/>
      <c r="JJM817" s="47"/>
      <c r="JJN817" s="47"/>
      <c r="JJO817" s="47"/>
      <c r="JJP817" s="47"/>
      <c r="JJQ817" s="47"/>
      <c r="JJR817" s="47"/>
      <c r="JJS817" s="47"/>
      <c r="JJT817" s="47"/>
      <c r="JJU817" s="47"/>
      <c r="JJV817" s="47"/>
      <c r="JJW817" s="47"/>
      <c r="JJX817" s="47"/>
      <c r="JJY817" s="47"/>
      <c r="JJZ817" s="47"/>
      <c r="JKA817" s="47"/>
      <c r="JKB817" s="47"/>
      <c r="JKC817" s="47"/>
      <c r="JKD817" s="47"/>
      <c r="JKE817" s="47"/>
      <c r="JKF817" s="47"/>
      <c r="JKG817" s="47"/>
      <c r="JKH817" s="47"/>
      <c r="JKI817" s="47"/>
      <c r="JKJ817" s="47"/>
      <c r="JKK817" s="47"/>
      <c r="JKL817" s="47"/>
      <c r="JKM817" s="47"/>
      <c r="JKN817" s="47"/>
      <c r="JKO817" s="47"/>
      <c r="JKP817" s="47"/>
      <c r="JKQ817" s="47"/>
      <c r="JKR817" s="47"/>
      <c r="JKS817" s="47"/>
      <c r="JKT817" s="47"/>
      <c r="JKU817" s="47"/>
      <c r="JKV817" s="47"/>
      <c r="JKW817" s="47"/>
      <c r="JKX817" s="47"/>
      <c r="JKY817" s="47"/>
      <c r="JKZ817" s="47"/>
      <c r="JLA817" s="47"/>
      <c r="JLB817" s="47"/>
      <c r="JLC817" s="47"/>
      <c r="JLD817" s="47"/>
      <c r="JLE817" s="47"/>
      <c r="JLF817" s="47"/>
      <c r="JLG817" s="47"/>
      <c r="JLH817" s="47"/>
      <c r="JLI817" s="47"/>
      <c r="JLJ817" s="47"/>
      <c r="JLK817" s="47"/>
      <c r="JLL817" s="47"/>
      <c r="JLM817" s="47"/>
      <c r="JLN817" s="47"/>
      <c r="JLO817" s="47"/>
      <c r="JLP817" s="47"/>
      <c r="JLQ817" s="47"/>
      <c r="JLR817" s="47"/>
      <c r="JLS817" s="47"/>
      <c r="JLT817" s="47"/>
      <c r="JLU817" s="47"/>
      <c r="JLV817" s="47"/>
      <c r="JLW817" s="47"/>
      <c r="JLX817" s="47"/>
      <c r="JLY817" s="47"/>
      <c r="JLZ817" s="47"/>
      <c r="JMA817" s="47"/>
      <c r="JMB817" s="47"/>
      <c r="JMC817" s="47"/>
      <c r="JMD817" s="47"/>
      <c r="JME817" s="47"/>
      <c r="JMF817" s="47"/>
      <c r="JMG817" s="47"/>
      <c r="JMH817" s="47"/>
      <c r="JMI817" s="47"/>
      <c r="JMJ817" s="47"/>
      <c r="JMK817" s="47"/>
      <c r="JML817" s="47"/>
      <c r="JMM817" s="47"/>
      <c r="JMN817" s="47"/>
      <c r="JMO817" s="47"/>
      <c r="JMP817" s="47"/>
      <c r="JMQ817" s="47"/>
      <c r="JMR817" s="47"/>
      <c r="JMS817" s="47"/>
      <c r="JMT817" s="47"/>
      <c r="JMU817" s="47"/>
      <c r="JMV817" s="47"/>
      <c r="JMW817" s="47"/>
      <c r="JMX817" s="47"/>
      <c r="JMY817" s="47"/>
      <c r="JMZ817" s="47"/>
      <c r="JNA817" s="47"/>
      <c r="JNB817" s="47"/>
      <c r="JNC817" s="47"/>
      <c r="JND817" s="47"/>
      <c r="JNE817" s="47"/>
      <c r="JNF817" s="47"/>
      <c r="JNG817" s="47"/>
      <c r="JNH817" s="47"/>
      <c r="JNI817" s="47"/>
      <c r="JNJ817" s="47"/>
      <c r="JNK817" s="47"/>
      <c r="JNL817" s="47"/>
      <c r="JNM817" s="47"/>
      <c r="JNN817" s="47"/>
      <c r="JNO817" s="47"/>
      <c r="JNP817" s="47"/>
      <c r="JNQ817" s="47"/>
      <c r="JNR817" s="47"/>
      <c r="JNS817" s="47"/>
      <c r="JNT817" s="47"/>
      <c r="JNU817" s="47"/>
      <c r="JNV817" s="47"/>
      <c r="JNW817" s="47"/>
      <c r="JNX817" s="47"/>
      <c r="JNY817" s="47"/>
      <c r="JNZ817" s="47"/>
      <c r="JOA817" s="47"/>
      <c r="JOB817" s="47"/>
      <c r="JOC817" s="47"/>
      <c r="JOD817" s="47"/>
      <c r="JOE817" s="47"/>
      <c r="JOF817" s="47"/>
      <c r="JOG817" s="47"/>
      <c r="JOH817" s="47"/>
      <c r="JOI817" s="47"/>
      <c r="JOJ817" s="47"/>
      <c r="JOK817" s="47"/>
      <c r="JOL817" s="47"/>
      <c r="JOM817" s="47"/>
      <c r="JON817" s="47"/>
      <c r="JOO817" s="47"/>
      <c r="JOP817" s="47"/>
      <c r="JOQ817" s="47"/>
      <c r="JOR817" s="47"/>
      <c r="JOS817" s="47"/>
      <c r="JOT817" s="47"/>
      <c r="JOU817" s="47"/>
      <c r="JOV817" s="47"/>
      <c r="JOW817" s="47"/>
      <c r="JOX817" s="47"/>
      <c r="JOY817" s="47"/>
      <c r="JOZ817" s="47"/>
      <c r="JPA817" s="47"/>
      <c r="JPB817" s="47"/>
      <c r="JPC817" s="47"/>
      <c r="JPD817" s="47"/>
      <c r="JPE817" s="47"/>
      <c r="JPF817" s="47"/>
      <c r="JPG817" s="47"/>
      <c r="JPH817" s="47"/>
      <c r="JPI817" s="47"/>
      <c r="JPJ817" s="47"/>
      <c r="JPK817" s="47"/>
      <c r="JPL817" s="47"/>
      <c r="JPM817" s="47"/>
      <c r="JPN817" s="47"/>
      <c r="JPO817" s="47"/>
      <c r="JPP817" s="47"/>
      <c r="JPQ817" s="47"/>
      <c r="JPR817" s="47"/>
      <c r="JPS817" s="47"/>
      <c r="JPT817" s="47"/>
      <c r="JPU817" s="47"/>
      <c r="JPV817" s="47"/>
      <c r="JPW817" s="47"/>
      <c r="JPX817" s="47"/>
      <c r="JPY817" s="47"/>
      <c r="JPZ817" s="47"/>
      <c r="JQA817" s="47"/>
      <c r="JQB817" s="47"/>
      <c r="JQC817" s="47"/>
      <c r="JQD817" s="47"/>
      <c r="JQE817" s="47"/>
      <c r="JQF817" s="47"/>
      <c r="JQG817" s="47"/>
      <c r="JQH817" s="47"/>
      <c r="JQI817" s="47"/>
      <c r="JQJ817" s="47"/>
      <c r="JQK817" s="47"/>
      <c r="JQL817" s="47"/>
      <c r="JQM817" s="47"/>
      <c r="JQN817" s="47"/>
      <c r="JQO817" s="47"/>
      <c r="JQP817" s="47"/>
      <c r="JQQ817" s="47"/>
      <c r="JQR817" s="47"/>
      <c r="JQS817" s="47"/>
      <c r="JQT817" s="47"/>
      <c r="JQU817" s="47"/>
      <c r="JQV817" s="47"/>
      <c r="JQW817" s="47"/>
      <c r="JQX817" s="47"/>
      <c r="JQY817" s="47"/>
      <c r="JQZ817" s="47"/>
      <c r="JRA817" s="47"/>
      <c r="JRB817" s="47"/>
      <c r="JRC817" s="47"/>
      <c r="JRD817" s="47"/>
      <c r="JRE817" s="47"/>
      <c r="JRF817" s="47"/>
      <c r="JRG817" s="47"/>
      <c r="JRH817" s="47"/>
      <c r="JRI817" s="47"/>
      <c r="JRJ817" s="47"/>
      <c r="JRK817" s="47"/>
      <c r="JRL817" s="47"/>
      <c r="JRM817" s="47"/>
      <c r="JRN817" s="47"/>
      <c r="JRO817" s="47"/>
      <c r="JRP817" s="47"/>
      <c r="JRQ817" s="47"/>
      <c r="JRR817" s="47"/>
      <c r="JRS817" s="47"/>
      <c r="JRT817" s="47"/>
      <c r="JRU817" s="47"/>
      <c r="JRV817" s="47"/>
      <c r="JRW817" s="47"/>
      <c r="JRX817" s="47"/>
      <c r="JRY817" s="47"/>
      <c r="JRZ817" s="47"/>
      <c r="JSA817" s="47"/>
      <c r="JSB817" s="47"/>
      <c r="JSC817" s="47"/>
      <c r="JSD817" s="47"/>
      <c r="JSE817" s="47"/>
      <c r="JSF817" s="47"/>
      <c r="JSG817" s="47"/>
      <c r="JSH817" s="47"/>
      <c r="JSI817" s="47"/>
      <c r="JSJ817" s="47"/>
      <c r="JSK817" s="47"/>
      <c r="JSL817" s="47"/>
      <c r="JSM817" s="47"/>
      <c r="JSN817" s="47"/>
      <c r="JSO817" s="47"/>
      <c r="JSP817" s="47"/>
      <c r="JSQ817" s="47"/>
      <c r="JSR817" s="47"/>
      <c r="JSS817" s="47"/>
      <c r="JST817" s="47"/>
      <c r="JSU817" s="47"/>
      <c r="JSV817" s="47"/>
      <c r="JSW817" s="47"/>
      <c r="JSX817" s="47"/>
      <c r="JSY817" s="47"/>
      <c r="JSZ817" s="47"/>
      <c r="JTA817" s="47"/>
      <c r="JTB817" s="47"/>
      <c r="JTC817" s="47"/>
      <c r="JTD817" s="47"/>
      <c r="JTE817" s="47"/>
      <c r="JTF817" s="47"/>
      <c r="JTG817" s="47"/>
      <c r="JTH817" s="47"/>
      <c r="JTI817" s="47"/>
      <c r="JTJ817" s="47"/>
      <c r="JTK817" s="47"/>
      <c r="JTL817" s="47"/>
      <c r="JTM817" s="47"/>
      <c r="JTN817" s="47"/>
      <c r="JTO817" s="47"/>
      <c r="JTP817" s="47"/>
      <c r="JTQ817" s="47"/>
      <c r="JTR817" s="47"/>
      <c r="JTS817" s="47"/>
      <c r="JTT817" s="47"/>
      <c r="JTU817" s="47"/>
      <c r="JTV817" s="47"/>
      <c r="JTW817" s="47"/>
      <c r="JTX817" s="47"/>
      <c r="JTY817" s="47"/>
      <c r="JTZ817" s="47"/>
      <c r="JUA817" s="47"/>
      <c r="JUB817" s="47"/>
      <c r="JUC817" s="47"/>
      <c r="JUD817" s="47"/>
      <c r="JUE817" s="47"/>
      <c r="JUF817" s="47"/>
      <c r="JUG817" s="47"/>
      <c r="JUH817" s="47"/>
      <c r="JUI817" s="47"/>
      <c r="JUJ817" s="47"/>
      <c r="JUK817" s="47"/>
      <c r="JUL817" s="47"/>
      <c r="JUM817" s="47"/>
      <c r="JUN817" s="47"/>
      <c r="JUO817" s="47"/>
      <c r="JUP817" s="47"/>
      <c r="JUQ817" s="47"/>
      <c r="JUR817" s="47"/>
      <c r="JUS817" s="47"/>
      <c r="JUT817" s="47"/>
      <c r="JUU817" s="47"/>
      <c r="JUV817" s="47"/>
      <c r="JUW817" s="47"/>
      <c r="JUX817" s="47"/>
      <c r="JUY817" s="47"/>
      <c r="JUZ817" s="47"/>
      <c r="JVA817" s="47"/>
      <c r="JVB817" s="47"/>
      <c r="JVC817" s="47"/>
      <c r="JVD817" s="47"/>
      <c r="JVE817" s="47"/>
      <c r="JVF817" s="47"/>
      <c r="JVG817" s="47"/>
      <c r="JVH817" s="47"/>
      <c r="JVI817" s="47"/>
      <c r="JVJ817" s="47"/>
      <c r="JVK817" s="47"/>
      <c r="JVL817" s="47"/>
      <c r="JVM817" s="47"/>
      <c r="JVN817" s="47"/>
      <c r="JVO817" s="47"/>
      <c r="JVP817" s="47"/>
      <c r="JVQ817" s="47"/>
      <c r="JVR817" s="47"/>
      <c r="JVS817" s="47"/>
      <c r="JVT817" s="47"/>
      <c r="JVU817" s="47"/>
      <c r="JVV817" s="47"/>
      <c r="JVW817" s="47"/>
      <c r="JVX817" s="47"/>
      <c r="JVY817" s="47"/>
      <c r="JVZ817" s="47"/>
      <c r="JWA817" s="47"/>
      <c r="JWB817" s="47"/>
      <c r="JWC817" s="47"/>
      <c r="JWD817" s="47"/>
      <c r="JWE817" s="47"/>
      <c r="JWF817" s="47"/>
      <c r="JWG817" s="47"/>
      <c r="JWH817" s="47"/>
      <c r="JWI817" s="47"/>
      <c r="JWJ817" s="47"/>
      <c r="JWK817" s="47"/>
      <c r="JWL817" s="47"/>
      <c r="JWM817" s="47"/>
      <c r="JWN817" s="47"/>
      <c r="JWO817" s="47"/>
      <c r="JWP817" s="47"/>
      <c r="JWQ817" s="47"/>
      <c r="JWR817" s="47"/>
      <c r="JWS817" s="47"/>
      <c r="JWT817" s="47"/>
      <c r="JWU817" s="47"/>
      <c r="JWV817" s="47"/>
      <c r="JWW817" s="47"/>
      <c r="JWX817" s="47"/>
      <c r="JWY817" s="47"/>
      <c r="JWZ817" s="47"/>
      <c r="JXA817" s="47"/>
      <c r="JXB817" s="47"/>
      <c r="JXC817" s="47"/>
      <c r="JXD817" s="47"/>
      <c r="JXE817" s="47"/>
      <c r="JXF817" s="47"/>
      <c r="JXG817" s="47"/>
      <c r="JXH817" s="47"/>
      <c r="JXI817" s="47"/>
      <c r="JXJ817" s="47"/>
      <c r="JXK817" s="47"/>
      <c r="JXL817" s="47"/>
      <c r="JXM817" s="47"/>
      <c r="JXN817" s="47"/>
      <c r="JXO817" s="47"/>
      <c r="JXP817" s="47"/>
      <c r="JXQ817" s="47"/>
      <c r="JXR817" s="47"/>
      <c r="JXS817" s="47"/>
      <c r="JXT817" s="47"/>
      <c r="JXU817" s="47"/>
      <c r="JXV817" s="47"/>
      <c r="JXW817" s="47"/>
      <c r="JXX817" s="47"/>
      <c r="JXY817" s="47"/>
      <c r="JXZ817" s="47"/>
      <c r="JYA817" s="47"/>
      <c r="JYB817" s="47"/>
      <c r="JYC817" s="47"/>
      <c r="JYD817" s="47"/>
      <c r="JYE817" s="47"/>
      <c r="JYF817" s="47"/>
      <c r="JYG817" s="47"/>
      <c r="JYH817" s="47"/>
      <c r="JYI817" s="47"/>
      <c r="JYJ817" s="47"/>
      <c r="JYK817" s="47"/>
      <c r="JYL817" s="47"/>
      <c r="JYM817" s="47"/>
      <c r="JYN817" s="47"/>
      <c r="JYO817" s="47"/>
      <c r="JYP817" s="47"/>
      <c r="JYQ817" s="47"/>
      <c r="JYR817" s="47"/>
      <c r="JYS817" s="47"/>
      <c r="JYT817" s="47"/>
      <c r="JYU817" s="47"/>
      <c r="JYV817" s="47"/>
      <c r="JYW817" s="47"/>
      <c r="JYX817" s="47"/>
      <c r="JYY817" s="47"/>
      <c r="JYZ817" s="47"/>
      <c r="JZA817" s="47"/>
      <c r="JZB817" s="47"/>
      <c r="JZC817" s="47"/>
      <c r="JZD817" s="47"/>
      <c r="JZE817" s="47"/>
      <c r="JZF817" s="47"/>
      <c r="JZG817" s="47"/>
      <c r="JZH817" s="47"/>
      <c r="JZI817" s="47"/>
      <c r="JZJ817" s="47"/>
      <c r="JZK817" s="47"/>
      <c r="JZL817" s="47"/>
      <c r="JZM817" s="47"/>
      <c r="JZN817" s="47"/>
      <c r="JZO817" s="47"/>
      <c r="JZP817" s="47"/>
      <c r="JZQ817" s="47"/>
      <c r="JZR817" s="47"/>
      <c r="JZS817" s="47"/>
      <c r="JZT817" s="47"/>
      <c r="JZU817" s="47"/>
      <c r="JZV817" s="47"/>
      <c r="JZW817" s="47"/>
      <c r="JZX817" s="47"/>
      <c r="JZY817" s="47"/>
      <c r="JZZ817" s="47"/>
      <c r="KAA817" s="47"/>
      <c r="KAB817" s="47"/>
      <c r="KAC817" s="47"/>
      <c r="KAD817" s="47"/>
      <c r="KAE817" s="47"/>
      <c r="KAF817" s="47"/>
      <c r="KAG817" s="47"/>
      <c r="KAH817" s="47"/>
      <c r="KAI817" s="47"/>
      <c r="KAJ817" s="47"/>
      <c r="KAK817" s="47"/>
      <c r="KAL817" s="47"/>
      <c r="KAM817" s="47"/>
      <c r="KAN817" s="47"/>
      <c r="KAO817" s="47"/>
      <c r="KAP817" s="47"/>
      <c r="KAQ817" s="47"/>
      <c r="KAR817" s="47"/>
      <c r="KAS817" s="47"/>
      <c r="KAT817" s="47"/>
      <c r="KAU817" s="47"/>
      <c r="KAV817" s="47"/>
      <c r="KAW817" s="47"/>
      <c r="KAX817" s="47"/>
      <c r="KAY817" s="47"/>
      <c r="KAZ817" s="47"/>
      <c r="KBA817" s="47"/>
      <c r="KBB817" s="47"/>
      <c r="KBC817" s="47"/>
      <c r="KBD817" s="47"/>
      <c r="KBE817" s="47"/>
      <c r="KBF817" s="47"/>
      <c r="KBG817" s="47"/>
      <c r="KBH817" s="47"/>
      <c r="KBI817" s="47"/>
      <c r="KBJ817" s="47"/>
      <c r="KBK817" s="47"/>
      <c r="KBL817" s="47"/>
      <c r="KBM817" s="47"/>
      <c r="KBN817" s="47"/>
      <c r="KBO817" s="47"/>
      <c r="KBP817" s="47"/>
      <c r="KBQ817" s="47"/>
      <c r="KBR817" s="47"/>
      <c r="KBS817" s="47"/>
      <c r="KBT817" s="47"/>
      <c r="KBU817" s="47"/>
      <c r="KBV817" s="47"/>
      <c r="KBW817" s="47"/>
      <c r="KBX817" s="47"/>
      <c r="KBY817" s="47"/>
      <c r="KBZ817" s="47"/>
      <c r="KCA817" s="47"/>
      <c r="KCB817" s="47"/>
      <c r="KCC817" s="47"/>
      <c r="KCD817" s="47"/>
      <c r="KCE817" s="47"/>
      <c r="KCF817" s="47"/>
      <c r="KCG817" s="47"/>
      <c r="KCH817" s="47"/>
      <c r="KCI817" s="47"/>
      <c r="KCJ817" s="47"/>
      <c r="KCK817" s="47"/>
      <c r="KCL817" s="47"/>
      <c r="KCM817" s="47"/>
      <c r="KCN817" s="47"/>
      <c r="KCO817" s="47"/>
      <c r="KCP817" s="47"/>
      <c r="KCQ817" s="47"/>
      <c r="KCR817" s="47"/>
      <c r="KCS817" s="47"/>
      <c r="KCT817" s="47"/>
      <c r="KCU817" s="47"/>
      <c r="KCV817" s="47"/>
      <c r="KCW817" s="47"/>
      <c r="KCX817" s="47"/>
      <c r="KCY817" s="47"/>
      <c r="KCZ817" s="47"/>
      <c r="KDA817" s="47"/>
      <c r="KDB817" s="47"/>
      <c r="KDC817" s="47"/>
      <c r="KDD817" s="47"/>
      <c r="KDE817" s="47"/>
      <c r="KDF817" s="47"/>
      <c r="KDG817" s="47"/>
      <c r="KDH817" s="47"/>
      <c r="KDI817" s="47"/>
      <c r="KDJ817" s="47"/>
      <c r="KDK817" s="47"/>
      <c r="KDL817" s="47"/>
      <c r="KDM817" s="47"/>
      <c r="KDN817" s="47"/>
      <c r="KDO817" s="47"/>
      <c r="KDP817" s="47"/>
      <c r="KDQ817" s="47"/>
      <c r="KDR817" s="47"/>
      <c r="KDS817" s="47"/>
      <c r="KDT817" s="47"/>
      <c r="KDU817" s="47"/>
      <c r="KDV817" s="47"/>
      <c r="KDW817" s="47"/>
      <c r="KDX817" s="47"/>
      <c r="KDY817" s="47"/>
      <c r="KDZ817" s="47"/>
      <c r="KEA817" s="47"/>
      <c r="KEB817" s="47"/>
      <c r="KEC817" s="47"/>
      <c r="KED817" s="47"/>
      <c r="KEE817" s="47"/>
      <c r="KEF817" s="47"/>
      <c r="KEG817" s="47"/>
      <c r="KEH817" s="47"/>
      <c r="KEI817" s="47"/>
      <c r="KEJ817" s="47"/>
      <c r="KEK817" s="47"/>
      <c r="KEL817" s="47"/>
      <c r="KEM817" s="47"/>
      <c r="KEN817" s="47"/>
      <c r="KEO817" s="47"/>
      <c r="KEP817" s="47"/>
      <c r="KEQ817" s="47"/>
      <c r="KER817" s="47"/>
      <c r="KES817" s="47"/>
      <c r="KET817" s="47"/>
      <c r="KEU817" s="47"/>
      <c r="KEV817" s="47"/>
      <c r="KEW817" s="47"/>
      <c r="KEX817" s="47"/>
      <c r="KEY817" s="47"/>
      <c r="KEZ817" s="47"/>
      <c r="KFA817" s="47"/>
      <c r="KFB817" s="47"/>
      <c r="KFC817" s="47"/>
      <c r="KFD817" s="47"/>
      <c r="KFE817" s="47"/>
      <c r="KFF817" s="47"/>
      <c r="KFG817" s="47"/>
      <c r="KFH817" s="47"/>
      <c r="KFI817" s="47"/>
      <c r="KFJ817" s="47"/>
      <c r="KFK817" s="47"/>
      <c r="KFL817" s="47"/>
      <c r="KFM817" s="47"/>
      <c r="KFN817" s="47"/>
      <c r="KFO817" s="47"/>
      <c r="KFP817" s="47"/>
      <c r="KFQ817" s="47"/>
      <c r="KFR817" s="47"/>
      <c r="KFS817" s="47"/>
      <c r="KFT817" s="47"/>
      <c r="KFU817" s="47"/>
      <c r="KFV817" s="47"/>
      <c r="KFW817" s="47"/>
      <c r="KFX817" s="47"/>
      <c r="KFY817" s="47"/>
      <c r="KFZ817" s="47"/>
      <c r="KGA817" s="47"/>
      <c r="KGB817" s="47"/>
      <c r="KGC817" s="47"/>
      <c r="KGD817" s="47"/>
      <c r="KGE817" s="47"/>
      <c r="KGF817" s="47"/>
      <c r="KGG817" s="47"/>
      <c r="KGH817" s="47"/>
      <c r="KGI817" s="47"/>
      <c r="KGJ817" s="47"/>
      <c r="KGK817" s="47"/>
      <c r="KGL817" s="47"/>
      <c r="KGM817" s="47"/>
      <c r="KGN817" s="47"/>
      <c r="KGO817" s="47"/>
      <c r="KGP817" s="47"/>
      <c r="KGQ817" s="47"/>
      <c r="KGR817" s="47"/>
      <c r="KGS817" s="47"/>
      <c r="KGT817" s="47"/>
      <c r="KGU817" s="47"/>
      <c r="KGV817" s="47"/>
      <c r="KGW817" s="47"/>
      <c r="KGX817" s="47"/>
      <c r="KGY817" s="47"/>
      <c r="KGZ817" s="47"/>
      <c r="KHA817" s="47"/>
      <c r="KHB817" s="47"/>
      <c r="KHC817" s="47"/>
      <c r="KHD817" s="47"/>
      <c r="KHE817" s="47"/>
      <c r="KHF817" s="47"/>
      <c r="KHG817" s="47"/>
      <c r="KHH817" s="47"/>
      <c r="KHI817" s="47"/>
      <c r="KHJ817" s="47"/>
      <c r="KHK817" s="47"/>
      <c r="KHL817" s="47"/>
      <c r="KHM817" s="47"/>
      <c r="KHN817" s="47"/>
      <c r="KHO817" s="47"/>
      <c r="KHP817" s="47"/>
      <c r="KHQ817" s="47"/>
      <c r="KHR817" s="47"/>
      <c r="KHS817" s="47"/>
      <c r="KHT817" s="47"/>
      <c r="KHU817" s="47"/>
      <c r="KHV817" s="47"/>
      <c r="KHW817" s="47"/>
      <c r="KHX817" s="47"/>
      <c r="KHY817" s="47"/>
      <c r="KHZ817" s="47"/>
      <c r="KIA817" s="47"/>
      <c r="KIB817" s="47"/>
      <c r="KIC817" s="47"/>
      <c r="KID817" s="47"/>
      <c r="KIE817" s="47"/>
      <c r="KIF817" s="47"/>
      <c r="KIG817" s="47"/>
      <c r="KIH817" s="47"/>
      <c r="KII817" s="47"/>
      <c r="KIJ817" s="47"/>
      <c r="KIK817" s="47"/>
      <c r="KIL817" s="47"/>
      <c r="KIM817" s="47"/>
      <c r="KIN817" s="47"/>
      <c r="KIO817" s="47"/>
      <c r="KIP817" s="47"/>
      <c r="KIQ817" s="47"/>
      <c r="KIR817" s="47"/>
      <c r="KIS817" s="47"/>
      <c r="KIT817" s="47"/>
      <c r="KIU817" s="47"/>
      <c r="KIV817" s="47"/>
      <c r="KIW817" s="47"/>
      <c r="KIX817" s="47"/>
      <c r="KIY817" s="47"/>
      <c r="KIZ817" s="47"/>
      <c r="KJA817" s="47"/>
      <c r="KJB817" s="47"/>
      <c r="KJC817" s="47"/>
      <c r="KJD817" s="47"/>
      <c r="KJE817" s="47"/>
      <c r="KJF817" s="47"/>
      <c r="KJG817" s="47"/>
      <c r="KJH817" s="47"/>
      <c r="KJI817" s="47"/>
      <c r="KJJ817" s="47"/>
      <c r="KJK817" s="47"/>
      <c r="KJL817" s="47"/>
      <c r="KJM817" s="47"/>
      <c r="KJN817" s="47"/>
      <c r="KJO817" s="47"/>
      <c r="KJP817" s="47"/>
      <c r="KJQ817" s="47"/>
      <c r="KJR817" s="47"/>
      <c r="KJS817" s="47"/>
      <c r="KJT817" s="47"/>
      <c r="KJU817" s="47"/>
      <c r="KJV817" s="47"/>
      <c r="KJW817" s="47"/>
      <c r="KJX817" s="47"/>
      <c r="KJY817" s="47"/>
      <c r="KJZ817" s="47"/>
      <c r="KKA817" s="47"/>
      <c r="KKB817" s="47"/>
      <c r="KKC817" s="47"/>
      <c r="KKD817" s="47"/>
      <c r="KKE817" s="47"/>
      <c r="KKF817" s="47"/>
      <c r="KKG817" s="47"/>
      <c r="KKH817" s="47"/>
      <c r="KKI817" s="47"/>
      <c r="KKJ817" s="47"/>
      <c r="KKK817" s="47"/>
      <c r="KKL817" s="47"/>
      <c r="KKM817" s="47"/>
      <c r="KKN817" s="47"/>
      <c r="KKO817" s="47"/>
      <c r="KKP817" s="47"/>
      <c r="KKQ817" s="47"/>
      <c r="KKR817" s="47"/>
      <c r="KKS817" s="47"/>
      <c r="KKT817" s="47"/>
      <c r="KKU817" s="47"/>
      <c r="KKV817" s="47"/>
      <c r="KKW817" s="47"/>
      <c r="KKX817" s="47"/>
      <c r="KKY817" s="47"/>
      <c r="KKZ817" s="47"/>
      <c r="KLA817" s="47"/>
      <c r="KLB817" s="47"/>
      <c r="KLC817" s="47"/>
      <c r="KLD817" s="47"/>
      <c r="KLE817" s="47"/>
      <c r="KLF817" s="47"/>
      <c r="KLG817" s="47"/>
      <c r="KLH817" s="47"/>
      <c r="KLI817" s="47"/>
      <c r="KLJ817" s="47"/>
      <c r="KLK817" s="47"/>
      <c r="KLL817" s="47"/>
      <c r="KLM817" s="47"/>
      <c r="KLN817" s="47"/>
      <c r="KLO817" s="47"/>
      <c r="KLP817" s="47"/>
      <c r="KLQ817" s="47"/>
      <c r="KLR817" s="47"/>
      <c r="KLS817" s="47"/>
      <c r="KLT817" s="47"/>
      <c r="KLU817" s="47"/>
      <c r="KLV817" s="47"/>
      <c r="KLW817" s="47"/>
      <c r="KLX817" s="47"/>
      <c r="KLY817" s="47"/>
      <c r="KLZ817" s="47"/>
      <c r="KMA817" s="47"/>
      <c r="KMB817" s="47"/>
      <c r="KMC817" s="47"/>
      <c r="KMD817" s="47"/>
      <c r="KME817" s="47"/>
      <c r="KMF817" s="47"/>
      <c r="KMG817" s="47"/>
      <c r="KMH817" s="47"/>
      <c r="KMI817" s="47"/>
      <c r="KMJ817" s="47"/>
      <c r="KMK817" s="47"/>
      <c r="KML817" s="47"/>
      <c r="KMM817" s="47"/>
      <c r="KMN817" s="47"/>
      <c r="KMO817" s="47"/>
      <c r="KMP817" s="47"/>
      <c r="KMQ817" s="47"/>
      <c r="KMR817" s="47"/>
      <c r="KMS817" s="47"/>
      <c r="KMT817" s="47"/>
      <c r="KMU817" s="47"/>
      <c r="KMV817" s="47"/>
      <c r="KMW817" s="47"/>
      <c r="KMX817" s="47"/>
      <c r="KMY817" s="47"/>
      <c r="KMZ817" s="47"/>
      <c r="KNA817" s="47"/>
      <c r="KNB817" s="47"/>
      <c r="KNC817" s="47"/>
      <c r="KND817" s="47"/>
      <c r="KNE817" s="47"/>
      <c r="KNF817" s="47"/>
      <c r="KNG817" s="47"/>
      <c r="KNH817" s="47"/>
      <c r="KNI817" s="47"/>
      <c r="KNJ817" s="47"/>
      <c r="KNK817" s="47"/>
      <c r="KNL817" s="47"/>
      <c r="KNM817" s="47"/>
      <c r="KNN817" s="47"/>
      <c r="KNO817" s="47"/>
      <c r="KNP817" s="47"/>
      <c r="KNQ817" s="47"/>
      <c r="KNR817" s="47"/>
      <c r="KNS817" s="47"/>
      <c r="KNT817" s="47"/>
      <c r="KNU817" s="47"/>
      <c r="KNV817" s="47"/>
      <c r="KNW817" s="47"/>
      <c r="KNX817" s="47"/>
      <c r="KNY817" s="47"/>
      <c r="KNZ817" s="47"/>
      <c r="KOA817" s="47"/>
      <c r="KOB817" s="47"/>
      <c r="KOC817" s="47"/>
      <c r="KOD817" s="47"/>
      <c r="KOE817" s="47"/>
      <c r="KOF817" s="47"/>
      <c r="KOG817" s="47"/>
      <c r="KOH817" s="47"/>
      <c r="KOI817" s="47"/>
      <c r="KOJ817" s="47"/>
      <c r="KOK817" s="47"/>
      <c r="KOL817" s="47"/>
      <c r="KOM817" s="47"/>
      <c r="KON817" s="47"/>
      <c r="KOO817" s="47"/>
      <c r="KOP817" s="47"/>
      <c r="KOQ817" s="47"/>
      <c r="KOR817" s="47"/>
      <c r="KOS817" s="47"/>
      <c r="KOT817" s="47"/>
      <c r="KOU817" s="47"/>
      <c r="KOV817" s="47"/>
      <c r="KOW817" s="47"/>
      <c r="KOX817" s="47"/>
      <c r="KOY817" s="47"/>
      <c r="KOZ817" s="47"/>
      <c r="KPA817" s="47"/>
      <c r="KPB817" s="47"/>
      <c r="KPC817" s="47"/>
      <c r="KPD817" s="47"/>
      <c r="KPE817" s="47"/>
      <c r="KPF817" s="47"/>
      <c r="KPG817" s="47"/>
      <c r="KPH817" s="47"/>
      <c r="KPI817" s="47"/>
      <c r="KPJ817" s="47"/>
      <c r="KPK817" s="47"/>
      <c r="KPL817" s="47"/>
      <c r="KPM817" s="47"/>
      <c r="KPN817" s="47"/>
      <c r="KPO817" s="47"/>
      <c r="KPP817" s="47"/>
      <c r="KPQ817" s="47"/>
      <c r="KPR817" s="47"/>
      <c r="KPS817" s="47"/>
      <c r="KPT817" s="47"/>
      <c r="KPU817" s="47"/>
      <c r="KPV817" s="47"/>
      <c r="KPW817" s="47"/>
      <c r="KPX817" s="47"/>
      <c r="KPY817" s="47"/>
      <c r="KPZ817" s="47"/>
      <c r="KQA817" s="47"/>
      <c r="KQB817" s="47"/>
      <c r="KQC817" s="47"/>
      <c r="KQD817" s="47"/>
      <c r="KQE817" s="47"/>
      <c r="KQF817" s="47"/>
      <c r="KQG817" s="47"/>
      <c r="KQH817" s="47"/>
      <c r="KQI817" s="47"/>
      <c r="KQJ817" s="47"/>
      <c r="KQK817" s="47"/>
      <c r="KQL817" s="47"/>
      <c r="KQM817" s="47"/>
      <c r="KQN817" s="47"/>
      <c r="KQO817" s="47"/>
      <c r="KQP817" s="47"/>
      <c r="KQQ817" s="47"/>
      <c r="KQR817" s="47"/>
      <c r="KQS817" s="47"/>
      <c r="KQT817" s="47"/>
      <c r="KQU817" s="47"/>
      <c r="KQV817" s="47"/>
      <c r="KQW817" s="47"/>
      <c r="KQX817" s="47"/>
      <c r="KQY817" s="47"/>
      <c r="KQZ817" s="47"/>
      <c r="KRA817" s="47"/>
      <c r="KRB817" s="47"/>
      <c r="KRC817" s="47"/>
      <c r="KRD817" s="47"/>
      <c r="KRE817" s="47"/>
      <c r="KRF817" s="47"/>
      <c r="KRG817" s="47"/>
      <c r="KRH817" s="47"/>
      <c r="KRI817" s="47"/>
      <c r="KRJ817" s="47"/>
      <c r="KRK817" s="47"/>
      <c r="KRL817" s="47"/>
      <c r="KRM817" s="47"/>
      <c r="KRN817" s="47"/>
      <c r="KRO817" s="47"/>
      <c r="KRP817" s="47"/>
      <c r="KRQ817" s="47"/>
      <c r="KRR817" s="47"/>
      <c r="KRS817" s="47"/>
      <c r="KRT817" s="47"/>
      <c r="KRU817" s="47"/>
      <c r="KRV817" s="47"/>
      <c r="KRW817" s="47"/>
      <c r="KRX817" s="47"/>
      <c r="KRY817" s="47"/>
      <c r="KRZ817" s="47"/>
      <c r="KSA817" s="47"/>
      <c r="KSB817" s="47"/>
      <c r="KSC817" s="47"/>
      <c r="KSD817" s="47"/>
      <c r="KSE817" s="47"/>
      <c r="KSF817" s="47"/>
      <c r="KSG817" s="47"/>
      <c r="KSH817" s="47"/>
      <c r="KSI817" s="47"/>
      <c r="KSJ817" s="47"/>
      <c r="KSK817" s="47"/>
      <c r="KSL817" s="47"/>
      <c r="KSM817" s="47"/>
      <c r="KSN817" s="47"/>
      <c r="KSO817" s="47"/>
      <c r="KSP817" s="47"/>
      <c r="KSQ817" s="47"/>
      <c r="KSR817" s="47"/>
      <c r="KSS817" s="47"/>
      <c r="KST817" s="47"/>
      <c r="KSU817" s="47"/>
      <c r="KSV817" s="47"/>
      <c r="KSW817" s="47"/>
      <c r="KSX817" s="47"/>
      <c r="KSY817" s="47"/>
      <c r="KSZ817" s="47"/>
      <c r="KTA817" s="47"/>
      <c r="KTB817" s="47"/>
      <c r="KTC817" s="47"/>
      <c r="KTD817" s="47"/>
      <c r="KTE817" s="47"/>
      <c r="KTF817" s="47"/>
      <c r="KTG817" s="47"/>
      <c r="KTH817" s="47"/>
      <c r="KTI817" s="47"/>
      <c r="KTJ817" s="47"/>
      <c r="KTK817" s="47"/>
      <c r="KTL817" s="47"/>
      <c r="KTM817" s="47"/>
      <c r="KTN817" s="47"/>
      <c r="KTO817" s="47"/>
      <c r="KTP817" s="47"/>
      <c r="KTQ817" s="47"/>
      <c r="KTR817" s="47"/>
      <c r="KTS817" s="47"/>
      <c r="KTT817" s="47"/>
      <c r="KTU817" s="47"/>
      <c r="KTV817" s="47"/>
      <c r="KTW817" s="47"/>
      <c r="KTX817" s="47"/>
      <c r="KTY817" s="47"/>
      <c r="KTZ817" s="47"/>
      <c r="KUA817" s="47"/>
      <c r="KUB817" s="47"/>
      <c r="KUC817" s="47"/>
      <c r="KUD817" s="47"/>
      <c r="KUE817" s="47"/>
      <c r="KUF817" s="47"/>
      <c r="KUG817" s="47"/>
      <c r="KUH817" s="47"/>
      <c r="KUI817" s="47"/>
      <c r="KUJ817" s="47"/>
      <c r="KUK817" s="47"/>
      <c r="KUL817" s="47"/>
      <c r="KUM817" s="47"/>
      <c r="KUN817" s="47"/>
      <c r="KUO817" s="47"/>
      <c r="KUP817" s="47"/>
      <c r="KUQ817" s="47"/>
      <c r="KUR817" s="47"/>
      <c r="KUS817" s="47"/>
      <c r="KUT817" s="47"/>
      <c r="KUU817" s="47"/>
      <c r="KUV817" s="47"/>
      <c r="KUW817" s="47"/>
      <c r="KUX817" s="47"/>
      <c r="KUY817" s="47"/>
      <c r="KUZ817" s="47"/>
      <c r="KVA817" s="47"/>
      <c r="KVB817" s="47"/>
      <c r="KVC817" s="47"/>
      <c r="KVD817" s="47"/>
      <c r="KVE817" s="47"/>
      <c r="KVF817" s="47"/>
      <c r="KVG817" s="47"/>
      <c r="KVH817" s="47"/>
      <c r="KVI817" s="47"/>
      <c r="KVJ817" s="47"/>
      <c r="KVK817" s="47"/>
      <c r="KVL817" s="47"/>
      <c r="KVM817" s="47"/>
      <c r="KVN817" s="47"/>
      <c r="KVO817" s="47"/>
      <c r="KVP817" s="47"/>
      <c r="KVQ817" s="47"/>
      <c r="KVR817" s="47"/>
      <c r="KVS817" s="47"/>
      <c r="KVT817" s="47"/>
      <c r="KVU817" s="47"/>
      <c r="KVV817" s="47"/>
      <c r="KVW817" s="47"/>
      <c r="KVX817" s="47"/>
      <c r="KVY817" s="47"/>
      <c r="KVZ817" s="47"/>
      <c r="KWA817" s="47"/>
      <c r="KWB817" s="47"/>
      <c r="KWC817" s="47"/>
      <c r="KWD817" s="47"/>
      <c r="KWE817" s="47"/>
      <c r="KWF817" s="47"/>
      <c r="KWG817" s="47"/>
      <c r="KWH817" s="47"/>
      <c r="KWI817" s="47"/>
      <c r="KWJ817" s="47"/>
      <c r="KWK817" s="47"/>
      <c r="KWL817" s="47"/>
      <c r="KWM817" s="47"/>
      <c r="KWN817" s="47"/>
      <c r="KWO817" s="47"/>
      <c r="KWP817" s="47"/>
      <c r="KWQ817" s="47"/>
      <c r="KWR817" s="47"/>
      <c r="KWS817" s="47"/>
      <c r="KWT817" s="47"/>
      <c r="KWU817" s="47"/>
      <c r="KWV817" s="47"/>
      <c r="KWW817" s="47"/>
      <c r="KWX817" s="47"/>
      <c r="KWY817" s="47"/>
      <c r="KWZ817" s="47"/>
      <c r="KXA817" s="47"/>
      <c r="KXB817" s="47"/>
      <c r="KXC817" s="47"/>
      <c r="KXD817" s="47"/>
      <c r="KXE817" s="47"/>
      <c r="KXF817" s="47"/>
      <c r="KXG817" s="47"/>
      <c r="KXH817" s="47"/>
      <c r="KXI817" s="47"/>
      <c r="KXJ817" s="47"/>
      <c r="KXK817" s="47"/>
      <c r="KXL817" s="47"/>
      <c r="KXM817" s="47"/>
      <c r="KXN817" s="47"/>
      <c r="KXO817" s="47"/>
      <c r="KXP817" s="47"/>
      <c r="KXQ817" s="47"/>
      <c r="KXR817" s="47"/>
      <c r="KXS817" s="47"/>
      <c r="KXT817" s="47"/>
      <c r="KXU817" s="47"/>
      <c r="KXV817" s="47"/>
      <c r="KXW817" s="47"/>
      <c r="KXX817" s="47"/>
      <c r="KXY817" s="47"/>
      <c r="KXZ817" s="47"/>
      <c r="KYA817" s="47"/>
      <c r="KYB817" s="47"/>
      <c r="KYC817" s="47"/>
      <c r="KYD817" s="47"/>
      <c r="KYE817" s="47"/>
      <c r="KYF817" s="47"/>
      <c r="KYG817" s="47"/>
      <c r="KYH817" s="47"/>
      <c r="KYI817" s="47"/>
      <c r="KYJ817" s="47"/>
      <c r="KYK817" s="47"/>
      <c r="KYL817" s="47"/>
      <c r="KYM817" s="47"/>
      <c r="KYN817" s="47"/>
      <c r="KYO817" s="47"/>
      <c r="KYP817" s="47"/>
      <c r="KYQ817" s="47"/>
      <c r="KYR817" s="47"/>
      <c r="KYS817" s="47"/>
      <c r="KYT817" s="47"/>
      <c r="KYU817" s="47"/>
      <c r="KYV817" s="47"/>
      <c r="KYW817" s="47"/>
      <c r="KYX817" s="47"/>
      <c r="KYY817" s="47"/>
      <c r="KYZ817" s="47"/>
      <c r="KZA817" s="47"/>
      <c r="KZB817" s="47"/>
      <c r="KZC817" s="47"/>
      <c r="KZD817" s="47"/>
      <c r="KZE817" s="47"/>
      <c r="KZF817" s="47"/>
      <c r="KZG817" s="47"/>
      <c r="KZH817" s="47"/>
      <c r="KZI817" s="47"/>
      <c r="KZJ817" s="47"/>
      <c r="KZK817" s="47"/>
      <c r="KZL817" s="47"/>
      <c r="KZM817" s="47"/>
      <c r="KZN817" s="47"/>
      <c r="KZO817" s="47"/>
      <c r="KZP817" s="47"/>
      <c r="KZQ817" s="47"/>
      <c r="KZR817" s="47"/>
      <c r="KZS817" s="47"/>
      <c r="KZT817" s="47"/>
      <c r="KZU817" s="47"/>
      <c r="KZV817" s="47"/>
      <c r="KZW817" s="47"/>
      <c r="KZX817" s="47"/>
      <c r="KZY817" s="47"/>
      <c r="KZZ817" s="47"/>
      <c r="LAA817" s="47"/>
      <c r="LAB817" s="47"/>
      <c r="LAC817" s="47"/>
      <c r="LAD817" s="47"/>
      <c r="LAE817" s="47"/>
      <c r="LAF817" s="47"/>
      <c r="LAG817" s="47"/>
      <c r="LAH817" s="47"/>
      <c r="LAI817" s="47"/>
      <c r="LAJ817" s="47"/>
      <c r="LAK817" s="47"/>
      <c r="LAL817" s="47"/>
      <c r="LAM817" s="47"/>
      <c r="LAN817" s="47"/>
      <c r="LAO817" s="47"/>
      <c r="LAP817" s="47"/>
      <c r="LAQ817" s="47"/>
      <c r="LAR817" s="47"/>
      <c r="LAS817" s="47"/>
      <c r="LAT817" s="47"/>
      <c r="LAU817" s="47"/>
      <c r="LAV817" s="47"/>
      <c r="LAW817" s="47"/>
      <c r="LAX817" s="47"/>
      <c r="LAY817" s="47"/>
      <c r="LAZ817" s="47"/>
      <c r="LBA817" s="47"/>
      <c r="LBB817" s="47"/>
      <c r="LBC817" s="47"/>
      <c r="LBD817" s="47"/>
      <c r="LBE817" s="47"/>
      <c r="LBF817" s="47"/>
      <c r="LBG817" s="47"/>
      <c r="LBH817" s="47"/>
      <c r="LBI817" s="47"/>
      <c r="LBJ817" s="47"/>
      <c r="LBK817" s="47"/>
      <c r="LBL817" s="47"/>
      <c r="LBM817" s="47"/>
      <c r="LBN817" s="47"/>
      <c r="LBO817" s="47"/>
      <c r="LBP817" s="47"/>
      <c r="LBQ817" s="47"/>
      <c r="LBR817" s="47"/>
      <c r="LBS817" s="47"/>
      <c r="LBT817" s="47"/>
      <c r="LBU817" s="47"/>
      <c r="LBV817" s="47"/>
      <c r="LBW817" s="47"/>
      <c r="LBX817" s="47"/>
      <c r="LBY817" s="47"/>
      <c r="LBZ817" s="47"/>
      <c r="LCA817" s="47"/>
      <c r="LCB817" s="47"/>
      <c r="LCC817" s="47"/>
      <c r="LCD817" s="47"/>
      <c r="LCE817" s="47"/>
      <c r="LCF817" s="47"/>
      <c r="LCG817" s="47"/>
      <c r="LCH817" s="47"/>
      <c r="LCI817" s="47"/>
      <c r="LCJ817" s="47"/>
      <c r="LCK817" s="47"/>
      <c r="LCL817" s="47"/>
      <c r="LCM817" s="47"/>
      <c r="LCN817" s="47"/>
      <c r="LCO817" s="47"/>
      <c r="LCP817" s="47"/>
      <c r="LCQ817" s="47"/>
      <c r="LCR817" s="47"/>
      <c r="LCS817" s="47"/>
      <c r="LCT817" s="47"/>
      <c r="LCU817" s="47"/>
      <c r="LCV817" s="47"/>
      <c r="LCW817" s="47"/>
      <c r="LCX817" s="47"/>
      <c r="LCY817" s="47"/>
      <c r="LCZ817" s="47"/>
      <c r="LDA817" s="47"/>
      <c r="LDB817" s="47"/>
      <c r="LDC817" s="47"/>
      <c r="LDD817" s="47"/>
      <c r="LDE817" s="47"/>
      <c r="LDF817" s="47"/>
      <c r="LDG817" s="47"/>
      <c r="LDH817" s="47"/>
      <c r="LDI817" s="47"/>
      <c r="LDJ817" s="47"/>
      <c r="LDK817" s="47"/>
      <c r="LDL817" s="47"/>
      <c r="LDM817" s="47"/>
      <c r="LDN817" s="47"/>
      <c r="LDO817" s="47"/>
      <c r="LDP817" s="47"/>
      <c r="LDQ817" s="47"/>
      <c r="LDR817" s="47"/>
      <c r="LDS817" s="47"/>
      <c r="LDT817" s="47"/>
      <c r="LDU817" s="47"/>
      <c r="LDV817" s="47"/>
      <c r="LDW817" s="47"/>
      <c r="LDX817" s="47"/>
      <c r="LDY817" s="47"/>
      <c r="LDZ817" s="47"/>
      <c r="LEA817" s="47"/>
      <c r="LEB817" s="47"/>
      <c r="LEC817" s="47"/>
      <c r="LED817" s="47"/>
      <c r="LEE817" s="47"/>
      <c r="LEF817" s="47"/>
      <c r="LEG817" s="47"/>
      <c r="LEH817" s="47"/>
      <c r="LEI817" s="47"/>
      <c r="LEJ817" s="47"/>
      <c r="LEK817" s="47"/>
      <c r="LEL817" s="47"/>
      <c r="LEM817" s="47"/>
      <c r="LEN817" s="47"/>
      <c r="LEO817" s="47"/>
      <c r="LEP817" s="47"/>
      <c r="LEQ817" s="47"/>
      <c r="LER817" s="47"/>
      <c r="LES817" s="47"/>
      <c r="LET817" s="47"/>
      <c r="LEU817" s="47"/>
      <c r="LEV817" s="47"/>
      <c r="LEW817" s="47"/>
      <c r="LEX817" s="47"/>
      <c r="LEY817" s="47"/>
      <c r="LEZ817" s="47"/>
      <c r="LFA817" s="47"/>
      <c r="LFB817" s="47"/>
      <c r="LFC817" s="47"/>
      <c r="LFD817" s="47"/>
      <c r="LFE817" s="47"/>
      <c r="LFF817" s="47"/>
      <c r="LFG817" s="47"/>
      <c r="LFH817" s="47"/>
      <c r="LFI817" s="47"/>
      <c r="LFJ817" s="47"/>
      <c r="LFK817" s="47"/>
      <c r="LFL817" s="47"/>
      <c r="LFM817" s="47"/>
      <c r="LFN817" s="47"/>
      <c r="LFO817" s="47"/>
      <c r="LFP817" s="47"/>
      <c r="LFQ817" s="47"/>
      <c r="LFR817" s="47"/>
      <c r="LFS817" s="47"/>
      <c r="LFT817" s="47"/>
      <c r="LFU817" s="47"/>
      <c r="LFV817" s="47"/>
      <c r="LFW817" s="47"/>
      <c r="LFX817" s="47"/>
      <c r="LFY817" s="47"/>
      <c r="LFZ817" s="47"/>
      <c r="LGA817" s="47"/>
      <c r="LGB817" s="47"/>
      <c r="LGC817" s="47"/>
      <c r="LGD817" s="47"/>
      <c r="LGE817" s="47"/>
      <c r="LGF817" s="47"/>
      <c r="LGG817" s="47"/>
      <c r="LGH817" s="47"/>
      <c r="LGI817" s="47"/>
      <c r="LGJ817" s="47"/>
      <c r="LGK817" s="47"/>
      <c r="LGL817" s="47"/>
      <c r="LGM817" s="47"/>
      <c r="LGN817" s="47"/>
      <c r="LGO817" s="47"/>
      <c r="LGP817" s="47"/>
      <c r="LGQ817" s="47"/>
      <c r="LGR817" s="47"/>
      <c r="LGS817" s="47"/>
      <c r="LGT817" s="47"/>
      <c r="LGU817" s="47"/>
      <c r="LGV817" s="47"/>
      <c r="LGW817" s="47"/>
      <c r="LGX817" s="47"/>
      <c r="LGY817" s="47"/>
      <c r="LGZ817" s="47"/>
      <c r="LHA817" s="47"/>
      <c r="LHB817" s="47"/>
      <c r="LHC817" s="47"/>
      <c r="LHD817" s="47"/>
      <c r="LHE817" s="47"/>
      <c r="LHF817" s="47"/>
      <c r="LHG817" s="47"/>
      <c r="LHH817" s="47"/>
      <c r="LHI817" s="47"/>
      <c r="LHJ817" s="47"/>
      <c r="LHK817" s="47"/>
      <c r="LHL817" s="47"/>
      <c r="LHM817" s="47"/>
      <c r="LHN817" s="47"/>
      <c r="LHO817" s="47"/>
      <c r="LHP817" s="47"/>
      <c r="LHQ817" s="47"/>
      <c r="LHR817" s="47"/>
      <c r="LHS817" s="47"/>
      <c r="LHT817" s="47"/>
      <c r="LHU817" s="47"/>
      <c r="LHV817" s="47"/>
      <c r="LHW817" s="47"/>
      <c r="LHX817" s="47"/>
      <c r="LHY817" s="47"/>
      <c r="LHZ817" s="47"/>
      <c r="LIA817" s="47"/>
      <c r="LIB817" s="47"/>
      <c r="LIC817" s="47"/>
      <c r="LID817" s="47"/>
      <c r="LIE817" s="47"/>
      <c r="LIF817" s="47"/>
      <c r="LIG817" s="47"/>
      <c r="LIH817" s="47"/>
      <c r="LII817" s="47"/>
      <c r="LIJ817" s="47"/>
      <c r="LIK817" s="47"/>
      <c r="LIL817" s="47"/>
      <c r="LIM817" s="47"/>
      <c r="LIN817" s="47"/>
      <c r="LIO817" s="47"/>
      <c r="LIP817" s="47"/>
      <c r="LIQ817" s="47"/>
      <c r="LIR817" s="47"/>
      <c r="LIS817" s="47"/>
      <c r="LIT817" s="47"/>
      <c r="LIU817" s="47"/>
      <c r="LIV817" s="47"/>
      <c r="LIW817" s="47"/>
      <c r="LIX817" s="47"/>
      <c r="LIY817" s="47"/>
      <c r="LIZ817" s="47"/>
      <c r="LJA817" s="47"/>
      <c r="LJB817" s="47"/>
      <c r="LJC817" s="47"/>
      <c r="LJD817" s="47"/>
      <c r="LJE817" s="47"/>
      <c r="LJF817" s="47"/>
      <c r="LJG817" s="47"/>
      <c r="LJH817" s="47"/>
      <c r="LJI817" s="47"/>
      <c r="LJJ817" s="47"/>
      <c r="LJK817" s="47"/>
      <c r="LJL817" s="47"/>
      <c r="LJM817" s="47"/>
      <c r="LJN817" s="47"/>
      <c r="LJO817" s="47"/>
      <c r="LJP817" s="47"/>
      <c r="LJQ817" s="47"/>
      <c r="LJR817" s="47"/>
      <c r="LJS817" s="47"/>
      <c r="LJT817" s="47"/>
      <c r="LJU817" s="47"/>
      <c r="LJV817" s="47"/>
      <c r="LJW817" s="47"/>
      <c r="LJX817" s="47"/>
      <c r="LJY817" s="47"/>
      <c r="LJZ817" s="47"/>
      <c r="LKA817" s="47"/>
      <c r="LKB817" s="47"/>
      <c r="LKC817" s="47"/>
      <c r="LKD817" s="47"/>
      <c r="LKE817" s="47"/>
      <c r="LKF817" s="47"/>
      <c r="LKG817" s="47"/>
      <c r="LKH817" s="47"/>
      <c r="LKI817" s="47"/>
      <c r="LKJ817" s="47"/>
      <c r="LKK817" s="47"/>
      <c r="LKL817" s="47"/>
      <c r="LKM817" s="47"/>
      <c r="LKN817" s="47"/>
      <c r="LKO817" s="47"/>
      <c r="LKP817" s="47"/>
      <c r="LKQ817" s="47"/>
      <c r="LKR817" s="47"/>
      <c r="LKS817" s="47"/>
      <c r="LKT817" s="47"/>
      <c r="LKU817" s="47"/>
      <c r="LKV817" s="47"/>
      <c r="LKW817" s="47"/>
      <c r="LKX817" s="47"/>
      <c r="LKY817" s="47"/>
      <c r="LKZ817" s="47"/>
      <c r="LLA817" s="47"/>
      <c r="LLB817" s="47"/>
      <c r="LLC817" s="47"/>
      <c r="LLD817" s="47"/>
      <c r="LLE817" s="47"/>
      <c r="LLF817" s="47"/>
      <c r="LLG817" s="47"/>
      <c r="LLH817" s="47"/>
      <c r="LLI817" s="47"/>
      <c r="LLJ817" s="47"/>
      <c r="LLK817" s="47"/>
      <c r="LLL817" s="47"/>
      <c r="LLM817" s="47"/>
      <c r="LLN817" s="47"/>
      <c r="LLO817" s="47"/>
      <c r="LLP817" s="47"/>
      <c r="LLQ817" s="47"/>
      <c r="LLR817" s="47"/>
      <c r="LLS817" s="47"/>
      <c r="LLT817" s="47"/>
      <c r="LLU817" s="47"/>
      <c r="LLV817" s="47"/>
      <c r="LLW817" s="47"/>
      <c r="LLX817" s="47"/>
      <c r="LLY817" s="47"/>
      <c r="LLZ817" s="47"/>
      <c r="LMA817" s="47"/>
      <c r="LMB817" s="47"/>
      <c r="LMC817" s="47"/>
      <c r="LMD817" s="47"/>
      <c r="LME817" s="47"/>
      <c r="LMF817" s="47"/>
      <c r="LMG817" s="47"/>
      <c r="LMH817" s="47"/>
      <c r="LMI817" s="47"/>
      <c r="LMJ817" s="47"/>
      <c r="LMK817" s="47"/>
      <c r="LML817" s="47"/>
      <c r="LMM817" s="47"/>
      <c r="LMN817" s="47"/>
      <c r="LMO817" s="47"/>
      <c r="LMP817" s="47"/>
      <c r="LMQ817" s="47"/>
      <c r="LMR817" s="47"/>
      <c r="LMS817" s="47"/>
      <c r="LMT817" s="47"/>
      <c r="LMU817" s="47"/>
      <c r="LMV817" s="47"/>
      <c r="LMW817" s="47"/>
      <c r="LMX817" s="47"/>
      <c r="LMY817" s="47"/>
      <c r="LMZ817" s="47"/>
      <c r="LNA817" s="47"/>
      <c r="LNB817" s="47"/>
      <c r="LNC817" s="47"/>
      <c r="LND817" s="47"/>
      <c r="LNE817" s="47"/>
      <c r="LNF817" s="47"/>
      <c r="LNG817" s="47"/>
      <c r="LNH817" s="47"/>
      <c r="LNI817" s="47"/>
      <c r="LNJ817" s="47"/>
      <c r="LNK817" s="47"/>
      <c r="LNL817" s="47"/>
      <c r="LNM817" s="47"/>
      <c r="LNN817" s="47"/>
      <c r="LNO817" s="47"/>
      <c r="LNP817" s="47"/>
      <c r="LNQ817" s="47"/>
      <c r="LNR817" s="47"/>
      <c r="LNS817" s="47"/>
      <c r="LNT817" s="47"/>
      <c r="LNU817" s="47"/>
      <c r="LNV817" s="47"/>
      <c r="LNW817" s="47"/>
      <c r="LNX817" s="47"/>
      <c r="LNY817" s="47"/>
      <c r="LNZ817" s="47"/>
      <c r="LOA817" s="47"/>
      <c r="LOB817" s="47"/>
      <c r="LOC817" s="47"/>
      <c r="LOD817" s="47"/>
      <c r="LOE817" s="47"/>
      <c r="LOF817" s="47"/>
      <c r="LOG817" s="47"/>
      <c r="LOH817" s="47"/>
      <c r="LOI817" s="47"/>
      <c r="LOJ817" s="47"/>
      <c r="LOK817" s="47"/>
      <c r="LOL817" s="47"/>
      <c r="LOM817" s="47"/>
      <c r="LON817" s="47"/>
      <c r="LOO817" s="47"/>
      <c r="LOP817" s="47"/>
      <c r="LOQ817" s="47"/>
      <c r="LOR817" s="47"/>
      <c r="LOS817" s="47"/>
      <c r="LOT817" s="47"/>
      <c r="LOU817" s="47"/>
      <c r="LOV817" s="47"/>
      <c r="LOW817" s="47"/>
      <c r="LOX817" s="47"/>
      <c r="LOY817" s="47"/>
      <c r="LOZ817" s="47"/>
      <c r="LPA817" s="47"/>
      <c r="LPB817" s="47"/>
      <c r="LPC817" s="47"/>
      <c r="LPD817" s="47"/>
      <c r="LPE817" s="47"/>
      <c r="LPF817" s="47"/>
      <c r="LPG817" s="47"/>
      <c r="LPH817" s="47"/>
      <c r="LPI817" s="47"/>
      <c r="LPJ817" s="47"/>
      <c r="LPK817" s="47"/>
      <c r="LPL817" s="47"/>
      <c r="LPM817" s="47"/>
      <c r="LPN817" s="47"/>
      <c r="LPO817" s="47"/>
      <c r="LPP817" s="47"/>
      <c r="LPQ817" s="47"/>
      <c r="LPR817" s="47"/>
      <c r="LPS817" s="47"/>
      <c r="LPT817" s="47"/>
      <c r="LPU817" s="47"/>
      <c r="LPV817" s="47"/>
      <c r="LPW817" s="47"/>
      <c r="LPX817" s="47"/>
      <c r="LPY817" s="47"/>
      <c r="LPZ817" s="47"/>
      <c r="LQA817" s="47"/>
      <c r="LQB817" s="47"/>
      <c r="LQC817" s="47"/>
      <c r="LQD817" s="47"/>
      <c r="LQE817" s="47"/>
      <c r="LQF817" s="47"/>
      <c r="LQG817" s="47"/>
      <c r="LQH817" s="47"/>
      <c r="LQI817" s="47"/>
      <c r="LQJ817" s="47"/>
      <c r="LQK817" s="47"/>
      <c r="LQL817" s="47"/>
      <c r="LQM817" s="47"/>
      <c r="LQN817" s="47"/>
      <c r="LQO817" s="47"/>
      <c r="LQP817" s="47"/>
      <c r="LQQ817" s="47"/>
      <c r="LQR817" s="47"/>
      <c r="LQS817" s="47"/>
      <c r="LQT817" s="47"/>
      <c r="LQU817" s="47"/>
      <c r="LQV817" s="47"/>
      <c r="LQW817" s="47"/>
      <c r="LQX817" s="47"/>
      <c r="LQY817" s="47"/>
      <c r="LQZ817" s="47"/>
      <c r="LRA817" s="47"/>
      <c r="LRB817" s="47"/>
      <c r="LRC817" s="47"/>
      <c r="LRD817" s="47"/>
      <c r="LRE817" s="47"/>
      <c r="LRF817" s="47"/>
      <c r="LRG817" s="47"/>
      <c r="LRH817" s="47"/>
      <c r="LRI817" s="47"/>
      <c r="LRJ817" s="47"/>
      <c r="LRK817" s="47"/>
      <c r="LRL817" s="47"/>
      <c r="LRM817" s="47"/>
      <c r="LRN817" s="47"/>
      <c r="LRO817" s="47"/>
      <c r="LRP817" s="47"/>
      <c r="LRQ817" s="47"/>
      <c r="LRR817" s="47"/>
      <c r="LRS817" s="47"/>
      <c r="LRT817" s="47"/>
      <c r="LRU817" s="47"/>
      <c r="LRV817" s="47"/>
      <c r="LRW817" s="47"/>
      <c r="LRX817" s="47"/>
      <c r="LRY817" s="47"/>
      <c r="LRZ817" s="47"/>
      <c r="LSA817" s="47"/>
      <c r="LSB817" s="47"/>
      <c r="LSC817" s="47"/>
      <c r="LSD817" s="47"/>
      <c r="LSE817" s="47"/>
      <c r="LSF817" s="47"/>
      <c r="LSG817" s="47"/>
      <c r="LSH817" s="47"/>
      <c r="LSI817" s="47"/>
      <c r="LSJ817" s="47"/>
      <c r="LSK817" s="47"/>
      <c r="LSL817" s="47"/>
      <c r="LSM817" s="47"/>
      <c r="LSN817" s="47"/>
      <c r="LSO817" s="47"/>
      <c r="LSP817" s="47"/>
      <c r="LSQ817" s="47"/>
      <c r="LSR817" s="47"/>
      <c r="LSS817" s="47"/>
      <c r="LST817" s="47"/>
      <c r="LSU817" s="47"/>
      <c r="LSV817" s="47"/>
      <c r="LSW817" s="47"/>
      <c r="LSX817" s="47"/>
      <c r="LSY817" s="47"/>
      <c r="LSZ817" s="47"/>
      <c r="LTA817" s="47"/>
      <c r="LTB817" s="47"/>
      <c r="LTC817" s="47"/>
      <c r="LTD817" s="47"/>
      <c r="LTE817" s="47"/>
      <c r="LTF817" s="47"/>
      <c r="LTG817" s="47"/>
      <c r="LTH817" s="47"/>
      <c r="LTI817" s="47"/>
      <c r="LTJ817" s="47"/>
      <c r="LTK817" s="47"/>
      <c r="LTL817" s="47"/>
      <c r="LTM817" s="47"/>
      <c r="LTN817" s="47"/>
      <c r="LTO817" s="47"/>
      <c r="LTP817" s="47"/>
      <c r="LTQ817" s="47"/>
      <c r="LTR817" s="47"/>
      <c r="LTS817" s="47"/>
      <c r="LTT817" s="47"/>
      <c r="LTU817" s="47"/>
      <c r="LTV817" s="47"/>
      <c r="LTW817" s="47"/>
      <c r="LTX817" s="47"/>
      <c r="LTY817" s="47"/>
      <c r="LTZ817" s="47"/>
      <c r="LUA817" s="47"/>
      <c r="LUB817" s="47"/>
      <c r="LUC817" s="47"/>
      <c r="LUD817" s="47"/>
      <c r="LUE817" s="47"/>
      <c r="LUF817" s="47"/>
      <c r="LUG817" s="47"/>
      <c r="LUH817" s="47"/>
      <c r="LUI817" s="47"/>
      <c r="LUJ817" s="47"/>
      <c r="LUK817" s="47"/>
      <c r="LUL817" s="47"/>
      <c r="LUM817" s="47"/>
      <c r="LUN817" s="47"/>
      <c r="LUO817" s="47"/>
      <c r="LUP817" s="47"/>
      <c r="LUQ817" s="47"/>
      <c r="LUR817" s="47"/>
      <c r="LUS817" s="47"/>
      <c r="LUT817" s="47"/>
      <c r="LUU817" s="47"/>
      <c r="LUV817" s="47"/>
      <c r="LUW817" s="47"/>
      <c r="LUX817" s="47"/>
      <c r="LUY817" s="47"/>
      <c r="LUZ817" s="47"/>
      <c r="LVA817" s="47"/>
      <c r="LVB817" s="47"/>
      <c r="LVC817" s="47"/>
      <c r="LVD817" s="47"/>
      <c r="LVE817" s="47"/>
      <c r="LVF817" s="47"/>
      <c r="LVG817" s="47"/>
      <c r="LVH817" s="47"/>
      <c r="LVI817" s="47"/>
      <c r="LVJ817" s="47"/>
      <c r="LVK817" s="47"/>
      <c r="LVL817" s="47"/>
      <c r="LVM817" s="47"/>
      <c r="LVN817" s="47"/>
      <c r="LVO817" s="47"/>
      <c r="LVP817" s="47"/>
      <c r="LVQ817" s="47"/>
      <c r="LVR817" s="47"/>
      <c r="LVS817" s="47"/>
      <c r="LVT817" s="47"/>
      <c r="LVU817" s="47"/>
      <c r="LVV817" s="47"/>
      <c r="LVW817" s="47"/>
      <c r="LVX817" s="47"/>
      <c r="LVY817" s="47"/>
      <c r="LVZ817" s="47"/>
      <c r="LWA817" s="47"/>
      <c r="LWB817" s="47"/>
      <c r="LWC817" s="47"/>
      <c r="LWD817" s="47"/>
      <c r="LWE817" s="47"/>
      <c r="LWF817" s="47"/>
      <c r="LWG817" s="47"/>
      <c r="LWH817" s="47"/>
      <c r="LWI817" s="47"/>
      <c r="LWJ817" s="47"/>
      <c r="LWK817" s="47"/>
      <c r="LWL817" s="47"/>
      <c r="LWM817" s="47"/>
      <c r="LWN817" s="47"/>
      <c r="LWO817" s="47"/>
      <c r="LWP817" s="47"/>
      <c r="LWQ817" s="47"/>
      <c r="LWR817" s="47"/>
      <c r="LWS817" s="47"/>
      <c r="LWT817" s="47"/>
      <c r="LWU817" s="47"/>
      <c r="LWV817" s="47"/>
      <c r="LWW817" s="47"/>
      <c r="LWX817" s="47"/>
      <c r="LWY817" s="47"/>
      <c r="LWZ817" s="47"/>
      <c r="LXA817" s="47"/>
      <c r="LXB817" s="47"/>
      <c r="LXC817" s="47"/>
      <c r="LXD817" s="47"/>
      <c r="LXE817" s="47"/>
      <c r="LXF817" s="47"/>
      <c r="LXG817" s="47"/>
      <c r="LXH817" s="47"/>
      <c r="LXI817" s="47"/>
      <c r="LXJ817" s="47"/>
      <c r="LXK817" s="47"/>
      <c r="LXL817" s="47"/>
      <c r="LXM817" s="47"/>
      <c r="LXN817" s="47"/>
      <c r="LXO817" s="47"/>
      <c r="LXP817" s="47"/>
      <c r="LXQ817" s="47"/>
      <c r="LXR817" s="47"/>
      <c r="LXS817" s="47"/>
      <c r="LXT817" s="47"/>
      <c r="LXU817" s="47"/>
      <c r="LXV817" s="47"/>
      <c r="LXW817" s="47"/>
      <c r="LXX817" s="47"/>
      <c r="LXY817" s="47"/>
      <c r="LXZ817" s="47"/>
      <c r="LYA817" s="47"/>
      <c r="LYB817" s="47"/>
      <c r="LYC817" s="47"/>
      <c r="LYD817" s="47"/>
      <c r="LYE817" s="47"/>
      <c r="LYF817" s="47"/>
      <c r="LYG817" s="47"/>
      <c r="LYH817" s="47"/>
      <c r="LYI817" s="47"/>
      <c r="LYJ817" s="47"/>
      <c r="LYK817" s="47"/>
      <c r="LYL817" s="47"/>
      <c r="LYM817" s="47"/>
      <c r="LYN817" s="47"/>
      <c r="LYO817" s="47"/>
      <c r="LYP817" s="47"/>
      <c r="LYQ817" s="47"/>
      <c r="LYR817" s="47"/>
      <c r="LYS817" s="47"/>
      <c r="LYT817" s="47"/>
      <c r="LYU817" s="47"/>
      <c r="LYV817" s="47"/>
      <c r="LYW817" s="47"/>
      <c r="LYX817" s="47"/>
      <c r="LYY817" s="47"/>
      <c r="LYZ817" s="47"/>
      <c r="LZA817" s="47"/>
      <c r="LZB817" s="47"/>
      <c r="LZC817" s="47"/>
      <c r="LZD817" s="47"/>
      <c r="LZE817" s="47"/>
      <c r="LZF817" s="47"/>
      <c r="LZG817" s="47"/>
      <c r="LZH817" s="47"/>
      <c r="LZI817" s="47"/>
      <c r="LZJ817" s="47"/>
      <c r="LZK817" s="47"/>
      <c r="LZL817" s="47"/>
      <c r="LZM817" s="47"/>
      <c r="LZN817" s="47"/>
      <c r="LZO817" s="47"/>
      <c r="LZP817" s="47"/>
      <c r="LZQ817" s="47"/>
      <c r="LZR817" s="47"/>
      <c r="LZS817" s="47"/>
      <c r="LZT817" s="47"/>
      <c r="LZU817" s="47"/>
      <c r="LZV817" s="47"/>
      <c r="LZW817" s="47"/>
      <c r="LZX817" s="47"/>
      <c r="LZY817" s="47"/>
      <c r="LZZ817" s="47"/>
      <c r="MAA817" s="47"/>
      <c r="MAB817" s="47"/>
      <c r="MAC817" s="47"/>
      <c r="MAD817" s="47"/>
      <c r="MAE817" s="47"/>
      <c r="MAF817" s="47"/>
      <c r="MAG817" s="47"/>
      <c r="MAH817" s="47"/>
      <c r="MAI817" s="47"/>
      <c r="MAJ817" s="47"/>
      <c r="MAK817" s="47"/>
      <c r="MAL817" s="47"/>
      <c r="MAM817" s="47"/>
      <c r="MAN817" s="47"/>
      <c r="MAO817" s="47"/>
      <c r="MAP817" s="47"/>
      <c r="MAQ817" s="47"/>
      <c r="MAR817" s="47"/>
      <c r="MAS817" s="47"/>
      <c r="MAT817" s="47"/>
      <c r="MAU817" s="47"/>
      <c r="MAV817" s="47"/>
      <c r="MAW817" s="47"/>
      <c r="MAX817" s="47"/>
      <c r="MAY817" s="47"/>
      <c r="MAZ817" s="47"/>
      <c r="MBA817" s="47"/>
      <c r="MBB817" s="47"/>
      <c r="MBC817" s="47"/>
      <c r="MBD817" s="47"/>
      <c r="MBE817" s="47"/>
      <c r="MBF817" s="47"/>
      <c r="MBG817" s="47"/>
      <c r="MBH817" s="47"/>
      <c r="MBI817" s="47"/>
      <c r="MBJ817" s="47"/>
      <c r="MBK817" s="47"/>
      <c r="MBL817" s="47"/>
      <c r="MBM817" s="47"/>
      <c r="MBN817" s="47"/>
      <c r="MBO817" s="47"/>
      <c r="MBP817" s="47"/>
      <c r="MBQ817" s="47"/>
      <c r="MBR817" s="47"/>
      <c r="MBS817" s="47"/>
      <c r="MBT817" s="47"/>
      <c r="MBU817" s="47"/>
      <c r="MBV817" s="47"/>
      <c r="MBW817" s="47"/>
      <c r="MBX817" s="47"/>
      <c r="MBY817" s="47"/>
      <c r="MBZ817" s="47"/>
      <c r="MCA817" s="47"/>
      <c r="MCB817" s="47"/>
      <c r="MCC817" s="47"/>
      <c r="MCD817" s="47"/>
      <c r="MCE817" s="47"/>
      <c r="MCF817" s="47"/>
      <c r="MCG817" s="47"/>
      <c r="MCH817" s="47"/>
      <c r="MCI817" s="47"/>
      <c r="MCJ817" s="47"/>
      <c r="MCK817" s="47"/>
      <c r="MCL817" s="47"/>
      <c r="MCM817" s="47"/>
      <c r="MCN817" s="47"/>
      <c r="MCO817" s="47"/>
      <c r="MCP817" s="47"/>
      <c r="MCQ817" s="47"/>
      <c r="MCR817" s="47"/>
      <c r="MCS817" s="47"/>
      <c r="MCT817" s="47"/>
      <c r="MCU817" s="47"/>
      <c r="MCV817" s="47"/>
      <c r="MCW817" s="47"/>
      <c r="MCX817" s="47"/>
      <c r="MCY817" s="47"/>
      <c r="MCZ817" s="47"/>
      <c r="MDA817" s="47"/>
      <c r="MDB817" s="47"/>
      <c r="MDC817" s="47"/>
      <c r="MDD817" s="47"/>
      <c r="MDE817" s="47"/>
      <c r="MDF817" s="47"/>
      <c r="MDG817" s="47"/>
      <c r="MDH817" s="47"/>
      <c r="MDI817" s="47"/>
      <c r="MDJ817" s="47"/>
      <c r="MDK817" s="47"/>
      <c r="MDL817" s="47"/>
      <c r="MDM817" s="47"/>
      <c r="MDN817" s="47"/>
      <c r="MDO817" s="47"/>
      <c r="MDP817" s="47"/>
      <c r="MDQ817" s="47"/>
      <c r="MDR817" s="47"/>
      <c r="MDS817" s="47"/>
      <c r="MDT817" s="47"/>
      <c r="MDU817" s="47"/>
      <c r="MDV817" s="47"/>
      <c r="MDW817" s="47"/>
      <c r="MDX817" s="47"/>
      <c r="MDY817" s="47"/>
      <c r="MDZ817" s="47"/>
      <c r="MEA817" s="47"/>
      <c r="MEB817" s="47"/>
      <c r="MEC817" s="47"/>
      <c r="MED817" s="47"/>
      <c r="MEE817" s="47"/>
      <c r="MEF817" s="47"/>
      <c r="MEG817" s="47"/>
      <c r="MEH817" s="47"/>
      <c r="MEI817" s="47"/>
      <c r="MEJ817" s="47"/>
      <c r="MEK817" s="47"/>
      <c r="MEL817" s="47"/>
      <c r="MEM817" s="47"/>
      <c r="MEN817" s="47"/>
      <c r="MEO817" s="47"/>
      <c r="MEP817" s="47"/>
      <c r="MEQ817" s="47"/>
      <c r="MER817" s="47"/>
      <c r="MES817" s="47"/>
      <c r="MET817" s="47"/>
      <c r="MEU817" s="47"/>
      <c r="MEV817" s="47"/>
      <c r="MEW817" s="47"/>
      <c r="MEX817" s="47"/>
      <c r="MEY817" s="47"/>
      <c r="MEZ817" s="47"/>
      <c r="MFA817" s="47"/>
      <c r="MFB817" s="47"/>
      <c r="MFC817" s="47"/>
      <c r="MFD817" s="47"/>
      <c r="MFE817" s="47"/>
      <c r="MFF817" s="47"/>
      <c r="MFG817" s="47"/>
      <c r="MFH817" s="47"/>
      <c r="MFI817" s="47"/>
      <c r="MFJ817" s="47"/>
      <c r="MFK817" s="47"/>
      <c r="MFL817" s="47"/>
      <c r="MFM817" s="47"/>
      <c r="MFN817" s="47"/>
      <c r="MFO817" s="47"/>
      <c r="MFP817" s="47"/>
      <c r="MFQ817" s="47"/>
      <c r="MFR817" s="47"/>
      <c r="MFS817" s="47"/>
      <c r="MFT817" s="47"/>
      <c r="MFU817" s="47"/>
      <c r="MFV817" s="47"/>
      <c r="MFW817" s="47"/>
      <c r="MFX817" s="47"/>
      <c r="MFY817" s="47"/>
      <c r="MFZ817" s="47"/>
      <c r="MGA817" s="47"/>
      <c r="MGB817" s="47"/>
      <c r="MGC817" s="47"/>
      <c r="MGD817" s="47"/>
      <c r="MGE817" s="47"/>
      <c r="MGF817" s="47"/>
      <c r="MGG817" s="47"/>
      <c r="MGH817" s="47"/>
      <c r="MGI817" s="47"/>
      <c r="MGJ817" s="47"/>
      <c r="MGK817" s="47"/>
      <c r="MGL817" s="47"/>
      <c r="MGM817" s="47"/>
      <c r="MGN817" s="47"/>
      <c r="MGO817" s="47"/>
      <c r="MGP817" s="47"/>
      <c r="MGQ817" s="47"/>
      <c r="MGR817" s="47"/>
      <c r="MGS817" s="47"/>
      <c r="MGT817" s="47"/>
      <c r="MGU817" s="47"/>
      <c r="MGV817" s="47"/>
      <c r="MGW817" s="47"/>
      <c r="MGX817" s="47"/>
      <c r="MGY817" s="47"/>
      <c r="MGZ817" s="47"/>
      <c r="MHA817" s="47"/>
      <c r="MHB817" s="47"/>
      <c r="MHC817" s="47"/>
      <c r="MHD817" s="47"/>
      <c r="MHE817" s="47"/>
      <c r="MHF817" s="47"/>
      <c r="MHG817" s="47"/>
      <c r="MHH817" s="47"/>
      <c r="MHI817" s="47"/>
      <c r="MHJ817" s="47"/>
      <c r="MHK817" s="47"/>
      <c r="MHL817" s="47"/>
      <c r="MHM817" s="47"/>
      <c r="MHN817" s="47"/>
      <c r="MHO817" s="47"/>
      <c r="MHP817" s="47"/>
      <c r="MHQ817" s="47"/>
      <c r="MHR817" s="47"/>
      <c r="MHS817" s="47"/>
      <c r="MHT817" s="47"/>
      <c r="MHU817" s="47"/>
      <c r="MHV817" s="47"/>
      <c r="MHW817" s="47"/>
      <c r="MHX817" s="47"/>
      <c r="MHY817" s="47"/>
      <c r="MHZ817" s="47"/>
      <c r="MIA817" s="47"/>
      <c r="MIB817" s="47"/>
      <c r="MIC817" s="47"/>
      <c r="MID817" s="47"/>
      <c r="MIE817" s="47"/>
      <c r="MIF817" s="47"/>
      <c r="MIG817" s="47"/>
      <c r="MIH817" s="47"/>
      <c r="MII817" s="47"/>
      <c r="MIJ817" s="47"/>
      <c r="MIK817" s="47"/>
      <c r="MIL817" s="47"/>
      <c r="MIM817" s="47"/>
      <c r="MIN817" s="47"/>
      <c r="MIO817" s="47"/>
      <c r="MIP817" s="47"/>
      <c r="MIQ817" s="47"/>
      <c r="MIR817" s="47"/>
      <c r="MIS817" s="47"/>
      <c r="MIT817" s="47"/>
      <c r="MIU817" s="47"/>
      <c r="MIV817" s="47"/>
      <c r="MIW817" s="47"/>
      <c r="MIX817" s="47"/>
      <c r="MIY817" s="47"/>
      <c r="MIZ817" s="47"/>
      <c r="MJA817" s="47"/>
      <c r="MJB817" s="47"/>
      <c r="MJC817" s="47"/>
      <c r="MJD817" s="47"/>
      <c r="MJE817" s="47"/>
      <c r="MJF817" s="47"/>
      <c r="MJG817" s="47"/>
      <c r="MJH817" s="47"/>
      <c r="MJI817" s="47"/>
      <c r="MJJ817" s="47"/>
      <c r="MJK817" s="47"/>
      <c r="MJL817" s="47"/>
      <c r="MJM817" s="47"/>
      <c r="MJN817" s="47"/>
      <c r="MJO817" s="47"/>
      <c r="MJP817" s="47"/>
      <c r="MJQ817" s="47"/>
      <c r="MJR817" s="47"/>
      <c r="MJS817" s="47"/>
      <c r="MJT817" s="47"/>
      <c r="MJU817" s="47"/>
      <c r="MJV817" s="47"/>
      <c r="MJW817" s="47"/>
      <c r="MJX817" s="47"/>
      <c r="MJY817" s="47"/>
      <c r="MJZ817" s="47"/>
      <c r="MKA817" s="47"/>
      <c r="MKB817" s="47"/>
      <c r="MKC817" s="47"/>
      <c r="MKD817" s="47"/>
      <c r="MKE817" s="47"/>
      <c r="MKF817" s="47"/>
      <c r="MKG817" s="47"/>
      <c r="MKH817" s="47"/>
      <c r="MKI817" s="47"/>
      <c r="MKJ817" s="47"/>
      <c r="MKK817" s="47"/>
      <c r="MKL817" s="47"/>
      <c r="MKM817" s="47"/>
      <c r="MKN817" s="47"/>
      <c r="MKO817" s="47"/>
      <c r="MKP817" s="47"/>
      <c r="MKQ817" s="47"/>
      <c r="MKR817" s="47"/>
      <c r="MKS817" s="47"/>
      <c r="MKT817" s="47"/>
      <c r="MKU817" s="47"/>
      <c r="MKV817" s="47"/>
      <c r="MKW817" s="47"/>
      <c r="MKX817" s="47"/>
      <c r="MKY817" s="47"/>
      <c r="MKZ817" s="47"/>
      <c r="MLA817" s="47"/>
      <c r="MLB817" s="47"/>
      <c r="MLC817" s="47"/>
      <c r="MLD817" s="47"/>
      <c r="MLE817" s="47"/>
      <c r="MLF817" s="47"/>
      <c r="MLG817" s="47"/>
      <c r="MLH817" s="47"/>
      <c r="MLI817" s="47"/>
      <c r="MLJ817" s="47"/>
      <c r="MLK817" s="47"/>
      <c r="MLL817" s="47"/>
      <c r="MLM817" s="47"/>
      <c r="MLN817" s="47"/>
      <c r="MLO817" s="47"/>
      <c r="MLP817" s="47"/>
      <c r="MLQ817" s="47"/>
      <c r="MLR817" s="47"/>
      <c r="MLS817" s="47"/>
      <c r="MLT817" s="47"/>
      <c r="MLU817" s="47"/>
      <c r="MLV817" s="47"/>
      <c r="MLW817" s="47"/>
      <c r="MLX817" s="47"/>
      <c r="MLY817" s="47"/>
      <c r="MLZ817" s="47"/>
      <c r="MMA817" s="47"/>
      <c r="MMB817" s="47"/>
      <c r="MMC817" s="47"/>
      <c r="MMD817" s="47"/>
      <c r="MME817" s="47"/>
      <c r="MMF817" s="47"/>
      <c r="MMG817" s="47"/>
      <c r="MMH817" s="47"/>
      <c r="MMI817" s="47"/>
      <c r="MMJ817" s="47"/>
      <c r="MMK817" s="47"/>
      <c r="MML817" s="47"/>
      <c r="MMM817" s="47"/>
      <c r="MMN817" s="47"/>
      <c r="MMO817" s="47"/>
      <c r="MMP817" s="47"/>
      <c r="MMQ817" s="47"/>
      <c r="MMR817" s="47"/>
      <c r="MMS817" s="47"/>
      <c r="MMT817" s="47"/>
      <c r="MMU817" s="47"/>
      <c r="MMV817" s="47"/>
      <c r="MMW817" s="47"/>
      <c r="MMX817" s="47"/>
      <c r="MMY817" s="47"/>
      <c r="MMZ817" s="47"/>
      <c r="MNA817" s="47"/>
      <c r="MNB817" s="47"/>
      <c r="MNC817" s="47"/>
      <c r="MND817" s="47"/>
      <c r="MNE817" s="47"/>
      <c r="MNF817" s="47"/>
      <c r="MNG817" s="47"/>
      <c r="MNH817" s="47"/>
      <c r="MNI817" s="47"/>
      <c r="MNJ817" s="47"/>
      <c r="MNK817" s="47"/>
      <c r="MNL817" s="47"/>
      <c r="MNM817" s="47"/>
      <c r="MNN817" s="47"/>
      <c r="MNO817" s="47"/>
      <c r="MNP817" s="47"/>
      <c r="MNQ817" s="47"/>
      <c r="MNR817" s="47"/>
      <c r="MNS817" s="47"/>
      <c r="MNT817" s="47"/>
      <c r="MNU817" s="47"/>
      <c r="MNV817" s="47"/>
      <c r="MNW817" s="47"/>
      <c r="MNX817" s="47"/>
      <c r="MNY817" s="47"/>
      <c r="MNZ817" s="47"/>
      <c r="MOA817" s="47"/>
      <c r="MOB817" s="47"/>
      <c r="MOC817" s="47"/>
      <c r="MOD817" s="47"/>
      <c r="MOE817" s="47"/>
      <c r="MOF817" s="47"/>
      <c r="MOG817" s="47"/>
      <c r="MOH817" s="47"/>
      <c r="MOI817" s="47"/>
      <c r="MOJ817" s="47"/>
      <c r="MOK817" s="47"/>
      <c r="MOL817" s="47"/>
      <c r="MOM817" s="47"/>
      <c r="MON817" s="47"/>
      <c r="MOO817" s="47"/>
      <c r="MOP817" s="47"/>
      <c r="MOQ817" s="47"/>
      <c r="MOR817" s="47"/>
      <c r="MOS817" s="47"/>
      <c r="MOT817" s="47"/>
      <c r="MOU817" s="47"/>
      <c r="MOV817" s="47"/>
      <c r="MOW817" s="47"/>
      <c r="MOX817" s="47"/>
      <c r="MOY817" s="47"/>
      <c r="MOZ817" s="47"/>
      <c r="MPA817" s="47"/>
      <c r="MPB817" s="47"/>
      <c r="MPC817" s="47"/>
      <c r="MPD817" s="47"/>
      <c r="MPE817" s="47"/>
      <c r="MPF817" s="47"/>
      <c r="MPG817" s="47"/>
      <c r="MPH817" s="47"/>
      <c r="MPI817" s="47"/>
      <c r="MPJ817" s="47"/>
      <c r="MPK817" s="47"/>
      <c r="MPL817" s="47"/>
      <c r="MPM817" s="47"/>
      <c r="MPN817" s="47"/>
      <c r="MPO817" s="47"/>
      <c r="MPP817" s="47"/>
      <c r="MPQ817" s="47"/>
      <c r="MPR817" s="47"/>
      <c r="MPS817" s="47"/>
      <c r="MPT817" s="47"/>
      <c r="MPU817" s="47"/>
      <c r="MPV817" s="47"/>
      <c r="MPW817" s="47"/>
      <c r="MPX817" s="47"/>
      <c r="MPY817" s="47"/>
      <c r="MPZ817" s="47"/>
      <c r="MQA817" s="47"/>
      <c r="MQB817" s="47"/>
      <c r="MQC817" s="47"/>
      <c r="MQD817" s="47"/>
      <c r="MQE817" s="47"/>
      <c r="MQF817" s="47"/>
      <c r="MQG817" s="47"/>
      <c r="MQH817" s="47"/>
      <c r="MQI817" s="47"/>
      <c r="MQJ817" s="47"/>
      <c r="MQK817" s="47"/>
      <c r="MQL817" s="47"/>
      <c r="MQM817" s="47"/>
      <c r="MQN817" s="47"/>
      <c r="MQO817" s="47"/>
      <c r="MQP817" s="47"/>
      <c r="MQQ817" s="47"/>
      <c r="MQR817" s="47"/>
      <c r="MQS817" s="47"/>
      <c r="MQT817" s="47"/>
      <c r="MQU817" s="47"/>
      <c r="MQV817" s="47"/>
      <c r="MQW817" s="47"/>
      <c r="MQX817" s="47"/>
      <c r="MQY817" s="47"/>
      <c r="MQZ817" s="47"/>
      <c r="MRA817" s="47"/>
      <c r="MRB817" s="47"/>
      <c r="MRC817" s="47"/>
      <c r="MRD817" s="47"/>
      <c r="MRE817" s="47"/>
      <c r="MRF817" s="47"/>
      <c r="MRG817" s="47"/>
      <c r="MRH817" s="47"/>
      <c r="MRI817" s="47"/>
      <c r="MRJ817" s="47"/>
      <c r="MRK817" s="47"/>
      <c r="MRL817" s="47"/>
      <c r="MRM817" s="47"/>
      <c r="MRN817" s="47"/>
      <c r="MRO817" s="47"/>
      <c r="MRP817" s="47"/>
      <c r="MRQ817" s="47"/>
      <c r="MRR817" s="47"/>
      <c r="MRS817" s="47"/>
      <c r="MRT817" s="47"/>
      <c r="MRU817" s="47"/>
      <c r="MRV817" s="47"/>
      <c r="MRW817" s="47"/>
      <c r="MRX817" s="47"/>
      <c r="MRY817" s="47"/>
      <c r="MRZ817" s="47"/>
      <c r="MSA817" s="47"/>
      <c r="MSB817" s="47"/>
      <c r="MSC817" s="47"/>
      <c r="MSD817" s="47"/>
      <c r="MSE817" s="47"/>
      <c r="MSF817" s="47"/>
      <c r="MSG817" s="47"/>
      <c r="MSH817" s="47"/>
      <c r="MSI817" s="47"/>
      <c r="MSJ817" s="47"/>
      <c r="MSK817" s="47"/>
      <c r="MSL817" s="47"/>
      <c r="MSM817" s="47"/>
      <c r="MSN817" s="47"/>
      <c r="MSO817" s="47"/>
      <c r="MSP817" s="47"/>
      <c r="MSQ817" s="47"/>
      <c r="MSR817" s="47"/>
      <c r="MSS817" s="47"/>
      <c r="MST817" s="47"/>
      <c r="MSU817" s="47"/>
      <c r="MSV817" s="47"/>
      <c r="MSW817" s="47"/>
      <c r="MSX817" s="47"/>
      <c r="MSY817" s="47"/>
      <c r="MSZ817" s="47"/>
      <c r="MTA817" s="47"/>
      <c r="MTB817" s="47"/>
      <c r="MTC817" s="47"/>
      <c r="MTD817" s="47"/>
      <c r="MTE817" s="47"/>
      <c r="MTF817" s="47"/>
      <c r="MTG817" s="47"/>
      <c r="MTH817" s="47"/>
      <c r="MTI817" s="47"/>
      <c r="MTJ817" s="47"/>
      <c r="MTK817" s="47"/>
      <c r="MTL817" s="47"/>
      <c r="MTM817" s="47"/>
      <c r="MTN817" s="47"/>
      <c r="MTO817" s="47"/>
      <c r="MTP817" s="47"/>
      <c r="MTQ817" s="47"/>
      <c r="MTR817" s="47"/>
      <c r="MTS817" s="47"/>
      <c r="MTT817" s="47"/>
      <c r="MTU817" s="47"/>
      <c r="MTV817" s="47"/>
      <c r="MTW817" s="47"/>
      <c r="MTX817" s="47"/>
      <c r="MTY817" s="47"/>
      <c r="MTZ817" s="47"/>
      <c r="MUA817" s="47"/>
      <c r="MUB817" s="47"/>
      <c r="MUC817" s="47"/>
      <c r="MUD817" s="47"/>
      <c r="MUE817" s="47"/>
      <c r="MUF817" s="47"/>
      <c r="MUG817" s="47"/>
      <c r="MUH817" s="47"/>
      <c r="MUI817" s="47"/>
      <c r="MUJ817" s="47"/>
      <c r="MUK817" s="47"/>
      <c r="MUL817" s="47"/>
      <c r="MUM817" s="47"/>
      <c r="MUN817" s="47"/>
      <c r="MUO817" s="47"/>
      <c r="MUP817" s="47"/>
      <c r="MUQ817" s="47"/>
      <c r="MUR817" s="47"/>
      <c r="MUS817" s="47"/>
      <c r="MUT817" s="47"/>
      <c r="MUU817" s="47"/>
      <c r="MUV817" s="47"/>
      <c r="MUW817" s="47"/>
      <c r="MUX817" s="47"/>
      <c r="MUY817" s="47"/>
      <c r="MUZ817" s="47"/>
      <c r="MVA817" s="47"/>
      <c r="MVB817" s="47"/>
      <c r="MVC817" s="47"/>
      <c r="MVD817" s="47"/>
      <c r="MVE817" s="47"/>
      <c r="MVF817" s="47"/>
      <c r="MVG817" s="47"/>
      <c r="MVH817" s="47"/>
      <c r="MVI817" s="47"/>
      <c r="MVJ817" s="47"/>
      <c r="MVK817" s="47"/>
      <c r="MVL817" s="47"/>
      <c r="MVM817" s="47"/>
      <c r="MVN817" s="47"/>
      <c r="MVO817" s="47"/>
      <c r="MVP817" s="47"/>
      <c r="MVQ817" s="47"/>
      <c r="MVR817" s="47"/>
      <c r="MVS817" s="47"/>
      <c r="MVT817" s="47"/>
      <c r="MVU817" s="47"/>
      <c r="MVV817" s="47"/>
      <c r="MVW817" s="47"/>
      <c r="MVX817" s="47"/>
      <c r="MVY817" s="47"/>
      <c r="MVZ817" s="47"/>
      <c r="MWA817" s="47"/>
      <c r="MWB817" s="47"/>
      <c r="MWC817" s="47"/>
      <c r="MWD817" s="47"/>
      <c r="MWE817" s="47"/>
      <c r="MWF817" s="47"/>
      <c r="MWG817" s="47"/>
      <c r="MWH817" s="47"/>
      <c r="MWI817" s="47"/>
      <c r="MWJ817" s="47"/>
      <c r="MWK817" s="47"/>
      <c r="MWL817" s="47"/>
      <c r="MWM817" s="47"/>
      <c r="MWN817" s="47"/>
      <c r="MWO817" s="47"/>
      <c r="MWP817" s="47"/>
      <c r="MWQ817" s="47"/>
      <c r="MWR817" s="47"/>
      <c r="MWS817" s="47"/>
      <c r="MWT817" s="47"/>
      <c r="MWU817" s="47"/>
      <c r="MWV817" s="47"/>
      <c r="MWW817" s="47"/>
      <c r="MWX817" s="47"/>
      <c r="MWY817" s="47"/>
      <c r="MWZ817" s="47"/>
      <c r="MXA817" s="47"/>
      <c r="MXB817" s="47"/>
      <c r="MXC817" s="47"/>
      <c r="MXD817" s="47"/>
      <c r="MXE817" s="47"/>
      <c r="MXF817" s="47"/>
      <c r="MXG817" s="47"/>
      <c r="MXH817" s="47"/>
      <c r="MXI817" s="47"/>
      <c r="MXJ817" s="47"/>
      <c r="MXK817" s="47"/>
      <c r="MXL817" s="47"/>
      <c r="MXM817" s="47"/>
      <c r="MXN817" s="47"/>
      <c r="MXO817" s="47"/>
      <c r="MXP817" s="47"/>
      <c r="MXQ817" s="47"/>
      <c r="MXR817" s="47"/>
      <c r="MXS817" s="47"/>
      <c r="MXT817" s="47"/>
      <c r="MXU817" s="47"/>
      <c r="MXV817" s="47"/>
      <c r="MXW817" s="47"/>
      <c r="MXX817" s="47"/>
      <c r="MXY817" s="47"/>
      <c r="MXZ817" s="47"/>
      <c r="MYA817" s="47"/>
      <c r="MYB817" s="47"/>
      <c r="MYC817" s="47"/>
      <c r="MYD817" s="47"/>
      <c r="MYE817" s="47"/>
      <c r="MYF817" s="47"/>
      <c r="MYG817" s="47"/>
      <c r="MYH817" s="47"/>
      <c r="MYI817" s="47"/>
      <c r="MYJ817" s="47"/>
      <c r="MYK817" s="47"/>
      <c r="MYL817" s="47"/>
      <c r="MYM817" s="47"/>
      <c r="MYN817" s="47"/>
      <c r="MYO817" s="47"/>
      <c r="MYP817" s="47"/>
      <c r="MYQ817" s="47"/>
      <c r="MYR817" s="47"/>
      <c r="MYS817" s="47"/>
      <c r="MYT817" s="47"/>
      <c r="MYU817" s="47"/>
      <c r="MYV817" s="47"/>
      <c r="MYW817" s="47"/>
      <c r="MYX817" s="47"/>
      <c r="MYY817" s="47"/>
      <c r="MYZ817" s="47"/>
      <c r="MZA817" s="47"/>
      <c r="MZB817" s="47"/>
      <c r="MZC817" s="47"/>
      <c r="MZD817" s="47"/>
      <c r="MZE817" s="47"/>
      <c r="MZF817" s="47"/>
      <c r="MZG817" s="47"/>
      <c r="MZH817" s="47"/>
      <c r="MZI817" s="47"/>
      <c r="MZJ817" s="47"/>
      <c r="MZK817" s="47"/>
      <c r="MZL817" s="47"/>
      <c r="MZM817" s="47"/>
      <c r="MZN817" s="47"/>
      <c r="MZO817" s="47"/>
      <c r="MZP817" s="47"/>
      <c r="MZQ817" s="47"/>
      <c r="MZR817" s="47"/>
      <c r="MZS817" s="47"/>
      <c r="MZT817" s="47"/>
      <c r="MZU817" s="47"/>
      <c r="MZV817" s="47"/>
      <c r="MZW817" s="47"/>
      <c r="MZX817" s="47"/>
      <c r="MZY817" s="47"/>
      <c r="MZZ817" s="47"/>
      <c r="NAA817" s="47"/>
      <c r="NAB817" s="47"/>
      <c r="NAC817" s="47"/>
      <c r="NAD817" s="47"/>
      <c r="NAE817" s="47"/>
      <c r="NAF817" s="47"/>
      <c r="NAG817" s="47"/>
      <c r="NAH817" s="47"/>
      <c r="NAI817" s="47"/>
      <c r="NAJ817" s="47"/>
      <c r="NAK817" s="47"/>
      <c r="NAL817" s="47"/>
      <c r="NAM817" s="47"/>
      <c r="NAN817" s="47"/>
      <c r="NAO817" s="47"/>
      <c r="NAP817" s="47"/>
      <c r="NAQ817" s="47"/>
      <c r="NAR817" s="47"/>
      <c r="NAS817" s="47"/>
      <c r="NAT817" s="47"/>
      <c r="NAU817" s="47"/>
      <c r="NAV817" s="47"/>
      <c r="NAW817" s="47"/>
      <c r="NAX817" s="47"/>
      <c r="NAY817" s="47"/>
      <c r="NAZ817" s="47"/>
      <c r="NBA817" s="47"/>
      <c r="NBB817" s="47"/>
      <c r="NBC817" s="47"/>
      <c r="NBD817" s="47"/>
      <c r="NBE817" s="47"/>
      <c r="NBF817" s="47"/>
      <c r="NBG817" s="47"/>
      <c r="NBH817" s="47"/>
      <c r="NBI817" s="47"/>
      <c r="NBJ817" s="47"/>
      <c r="NBK817" s="47"/>
      <c r="NBL817" s="47"/>
      <c r="NBM817" s="47"/>
      <c r="NBN817" s="47"/>
      <c r="NBO817" s="47"/>
      <c r="NBP817" s="47"/>
      <c r="NBQ817" s="47"/>
      <c r="NBR817" s="47"/>
      <c r="NBS817" s="47"/>
      <c r="NBT817" s="47"/>
      <c r="NBU817" s="47"/>
      <c r="NBV817" s="47"/>
      <c r="NBW817" s="47"/>
      <c r="NBX817" s="47"/>
      <c r="NBY817" s="47"/>
      <c r="NBZ817" s="47"/>
      <c r="NCA817" s="47"/>
      <c r="NCB817" s="47"/>
      <c r="NCC817" s="47"/>
      <c r="NCD817" s="47"/>
      <c r="NCE817" s="47"/>
      <c r="NCF817" s="47"/>
      <c r="NCG817" s="47"/>
      <c r="NCH817" s="47"/>
      <c r="NCI817" s="47"/>
      <c r="NCJ817" s="47"/>
      <c r="NCK817" s="47"/>
      <c r="NCL817" s="47"/>
      <c r="NCM817" s="47"/>
      <c r="NCN817" s="47"/>
      <c r="NCO817" s="47"/>
      <c r="NCP817" s="47"/>
      <c r="NCQ817" s="47"/>
      <c r="NCR817" s="47"/>
      <c r="NCS817" s="47"/>
      <c r="NCT817" s="47"/>
      <c r="NCU817" s="47"/>
      <c r="NCV817" s="47"/>
      <c r="NCW817" s="47"/>
      <c r="NCX817" s="47"/>
      <c r="NCY817" s="47"/>
      <c r="NCZ817" s="47"/>
      <c r="NDA817" s="47"/>
      <c r="NDB817" s="47"/>
      <c r="NDC817" s="47"/>
      <c r="NDD817" s="47"/>
      <c r="NDE817" s="47"/>
      <c r="NDF817" s="47"/>
      <c r="NDG817" s="47"/>
      <c r="NDH817" s="47"/>
      <c r="NDI817" s="47"/>
      <c r="NDJ817" s="47"/>
      <c r="NDK817" s="47"/>
      <c r="NDL817" s="47"/>
      <c r="NDM817" s="47"/>
      <c r="NDN817" s="47"/>
      <c r="NDO817" s="47"/>
      <c r="NDP817" s="47"/>
      <c r="NDQ817" s="47"/>
      <c r="NDR817" s="47"/>
      <c r="NDS817" s="47"/>
      <c r="NDT817" s="47"/>
      <c r="NDU817" s="47"/>
      <c r="NDV817" s="47"/>
      <c r="NDW817" s="47"/>
      <c r="NDX817" s="47"/>
      <c r="NDY817" s="47"/>
      <c r="NDZ817" s="47"/>
      <c r="NEA817" s="47"/>
      <c r="NEB817" s="47"/>
      <c r="NEC817" s="47"/>
      <c r="NED817" s="47"/>
      <c r="NEE817" s="47"/>
      <c r="NEF817" s="47"/>
      <c r="NEG817" s="47"/>
      <c r="NEH817" s="47"/>
      <c r="NEI817" s="47"/>
      <c r="NEJ817" s="47"/>
      <c r="NEK817" s="47"/>
      <c r="NEL817" s="47"/>
      <c r="NEM817" s="47"/>
      <c r="NEN817" s="47"/>
      <c r="NEO817" s="47"/>
      <c r="NEP817" s="47"/>
      <c r="NEQ817" s="47"/>
      <c r="NER817" s="47"/>
      <c r="NES817" s="47"/>
      <c r="NET817" s="47"/>
      <c r="NEU817" s="47"/>
      <c r="NEV817" s="47"/>
      <c r="NEW817" s="47"/>
      <c r="NEX817" s="47"/>
      <c r="NEY817" s="47"/>
      <c r="NEZ817" s="47"/>
      <c r="NFA817" s="47"/>
      <c r="NFB817" s="47"/>
      <c r="NFC817" s="47"/>
      <c r="NFD817" s="47"/>
      <c r="NFE817" s="47"/>
      <c r="NFF817" s="47"/>
      <c r="NFG817" s="47"/>
      <c r="NFH817" s="47"/>
      <c r="NFI817" s="47"/>
      <c r="NFJ817" s="47"/>
      <c r="NFK817" s="47"/>
      <c r="NFL817" s="47"/>
      <c r="NFM817" s="47"/>
      <c r="NFN817" s="47"/>
      <c r="NFO817" s="47"/>
      <c r="NFP817" s="47"/>
      <c r="NFQ817" s="47"/>
      <c r="NFR817" s="47"/>
      <c r="NFS817" s="47"/>
      <c r="NFT817" s="47"/>
      <c r="NFU817" s="47"/>
      <c r="NFV817" s="47"/>
      <c r="NFW817" s="47"/>
      <c r="NFX817" s="47"/>
      <c r="NFY817" s="47"/>
      <c r="NFZ817" s="47"/>
      <c r="NGA817" s="47"/>
      <c r="NGB817" s="47"/>
      <c r="NGC817" s="47"/>
      <c r="NGD817" s="47"/>
      <c r="NGE817" s="47"/>
      <c r="NGF817" s="47"/>
      <c r="NGG817" s="47"/>
      <c r="NGH817" s="47"/>
      <c r="NGI817" s="47"/>
      <c r="NGJ817" s="47"/>
      <c r="NGK817" s="47"/>
      <c r="NGL817" s="47"/>
      <c r="NGM817" s="47"/>
      <c r="NGN817" s="47"/>
      <c r="NGO817" s="47"/>
      <c r="NGP817" s="47"/>
      <c r="NGQ817" s="47"/>
      <c r="NGR817" s="47"/>
      <c r="NGS817" s="47"/>
      <c r="NGT817" s="47"/>
      <c r="NGU817" s="47"/>
      <c r="NGV817" s="47"/>
      <c r="NGW817" s="47"/>
      <c r="NGX817" s="47"/>
      <c r="NGY817" s="47"/>
      <c r="NGZ817" s="47"/>
      <c r="NHA817" s="47"/>
      <c r="NHB817" s="47"/>
      <c r="NHC817" s="47"/>
      <c r="NHD817" s="47"/>
      <c r="NHE817" s="47"/>
      <c r="NHF817" s="47"/>
      <c r="NHG817" s="47"/>
      <c r="NHH817" s="47"/>
      <c r="NHI817" s="47"/>
      <c r="NHJ817" s="47"/>
      <c r="NHK817" s="47"/>
      <c r="NHL817" s="47"/>
      <c r="NHM817" s="47"/>
      <c r="NHN817" s="47"/>
      <c r="NHO817" s="47"/>
      <c r="NHP817" s="47"/>
      <c r="NHQ817" s="47"/>
      <c r="NHR817" s="47"/>
      <c r="NHS817" s="47"/>
      <c r="NHT817" s="47"/>
      <c r="NHU817" s="47"/>
      <c r="NHV817" s="47"/>
      <c r="NHW817" s="47"/>
      <c r="NHX817" s="47"/>
      <c r="NHY817" s="47"/>
      <c r="NHZ817" s="47"/>
      <c r="NIA817" s="47"/>
      <c r="NIB817" s="47"/>
      <c r="NIC817" s="47"/>
      <c r="NID817" s="47"/>
      <c r="NIE817" s="47"/>
      <c r="NIF817" s="47"/>
      <c r="NIG817" s="47"/>
      <c r="NIH817" s="47"/>
      <c r="NII817" s="47"/>
      <c r="NIJ817" s="47"/>
      <c r="NIK817" s="47"/>
      <c r="NIL817" s="47"/>
      <c r="NIM817" s="47"/>
      <c r="NIN817" s="47"/>
      <c r="NIO817" s="47"/>
      <c r="NIP817" s="47"/>
      <c r="NIQ817" s="47"/>
      <c r="NIR817" s="47"/>
      <c r="NIS817" s="47"/>
      <c r="NIT817" s="47"/>
      <c r="NIU817" s="47"/>
      <c r="NIV817" s="47"/>
      <c r="NIW817" s="47"/>
      <c r="NIX817" s="47"/>
      <c r="NIY817" s="47"/>
      <c r="NIZ817" s="47"/>
      <c r="NJA817" s="47"/>
      <c r="NJB817" s="47"/>
      <c r="NJC817" s="47"/>
      <c r="NJD817" s="47"/>
      <c r="NJE817" s="47"/>
      <c r="NJF817" s="47"/>
      <c r="NJG817" s="47"/>
      <c r="NJH817" s="47"/>
      <c r="NJI817" s="47"/>
      <c r="NJJ817" s="47"/>
      <c r="NJK817" s="47"/>
      <c r="NJL817" s="47"/>
      <c r="NJM817" s="47"/>
      <c r="NJN817" s="47"/>
      <c r="NJO817" s="47"/>
      <c r="NJP817" s="47"/>
      <c r="NJQ817" s="47"/>
      <c r="NJR817" s="47"/>
      <c r="NJS817" s="47"/>
      <c r="NJT817" s="47"/>
      <c r="NJU817" s="47"/>
      <c r="NJV817" s="47"/>
      <c r="NJW817" s="47"/>
      <c r="NJX817" s="47"/>
      <c r="NJY817" s="47"/>
      <c r="NJZ817" s="47"/>
      <c r="NKA817" s="47"/>
      <c r="NKB817" s="47"/>
      <c r="NKC817" s="47"/>
      <c r="NKD817" s="47"/>
      <c r="NKE817" s="47"/>
      <c r="NKF817" s="47"/>
      <c r="NKG817" s="47"/>
      <c r="NKH817" s="47"/>
      <c r="NKI817" s="47"/>
      <c r="NKJ817" s="47"/>
      <c r="NKK817" s="47"/>
      <c r="NKL817" s="47"/>
      <c r="NKM817" s="47"/>
      <c r="NKN817" s="47"/>
      <c r="NKO817" s="47"/>
      <c r="NKP817" s="47"/>
      <c r="NKQ817" s="47"/>
      <c r="NKR817" s="47"/>
      <c r="NKS817" s="47"/>
      <c r="NKT817" s="47"/>
      <c r="NKU817" s="47"/>
      <c r="NKV817" s="47"/>
      <c r="NKW817" s="47"/>
      <c r="NKX817" s="47"/>
      <c r="NKY817" s="47"/>
      <c r="NKZ817" s="47"/>
      <c r="NLA817" s="47"/>
      <c r="NLB817" s="47"/>
      <c r="NLC817" s="47"/>
      <c r="NLD817" s="47"/>
      <c r="NLE817" s="47"/>
      <c r="NLF817" s="47"/>
      <c r="NLG817" s="47"/>
      <c r="NLH817" s="47"/>
      <c r="NLI817" s="47"/>
      <c r="NLJ817" s="47"/>
      <c r="NLK817" s="47"/>
      <c r="NLL817" s="47"/>
      <c r="NLM817" s="47"/>
      <c r="NLN817" s="47"/>
      <c r="NLO817" s="47"/>
      <c r="NLP817" s="47"/>
      <c r="NLQ817" s="47"/>
      <c r="NLR817" s="47"/>
      <c r="NLS817" s="47"/>
      <c r="NLT817" s="47"/>
      <c r="NLU817" s="47"/>
      <c r="NLV817" s="47"/>
      <c r="NLW817" s="47"/>
      <c r="NLX817" s="47"/>
      <c r="NLY817" s="47"/>
      <c r="NLZ817" s="47"/>
      <c r="NMA817" s="47"/>
      <c r="NMB817" s="47"/>
      <c r="NMC817" s="47"/>
      <c r="NMD817" s="47"/>
      <c r="NME817" s="47"/>
      <c r="NMF817" s="47"/>
      <c r="NMG817" s="47"/>
      <c r="NMH817" s="47"/>
      <c r="NMI817" s="47"/>
      <c r="NMJ817" s="47"/>
      <c r="NMK817" s="47"/>
      <c r="NML817" s="47"/>
      <c r="NMM817" s="47"/>
      <c r="NMN817" s="47"/>
      <c r="NMO817" s="47"/>
      <c r="NMP817" s="47"/>
      <c r="NMQ817" s="47"/>
      <c r="NMR817" s="47"/>
      <c r="NMS817" s="47"/>
      <c r="NMT817" s="47"/>
      <c r="NMU817" s="47"/>
      <c r="NMV817" s="47"/>
      <c r="NMW817" s="47"/>
      <c r="NMX817" s="47"/>
      <c r="NMY817" s="47"/>
      <c r="NMZ817" s="47"/>
      <c r="NNA817" s="47"/>
      <c r="NNB817" s="47"/>
      <c r="NNC817" s="47"/>
      <c r="NND817" s="47"/>
      <c r="NNE817" s="47"/>
      <c r="NNF817" s="47"/>
      <c r="NNG817" s="47"/>
      <c r="NNH817" s="47"/>
      <c r="NNI817" s="47"/>
      <c r="NNJ817" s="47"/>
      <c r="NNK817" s="47"/>
      <c r="NNL817" s="47"/>
      <c r="NNM817" s="47"/>
      <c r="NNN817" s="47"/>
      <c r="NNO817" s="47"/>
      <c r="NNP817" s="47"/>
      <c r="NNQ817" s="47"/>
      <c r="NNR817" s="47"/>
      <c r="NNS817" s="47"/>
      <c r="NNT817" s="47"/>
      <c r="NNU817" s="47"/>
      <c r="NNV817" s="47"/>
      <c r="NNW817" s="47"/>
      <c r="NNX817" s="47"/>
      <c r="NNY817" s="47"/>
      <c r="NNZ817" s="47"/>
      <c r="NOA817" s="47"/>
      <c r="NOB817" s="47"/>
      <c r="NOC817" s="47"/>
      <c r="NOD817" s="47"/>
      <c r="NOE817" s="47"/>
      <c r="NOF817" s="47"/>
      <c r="NOG817" s="47"/>
      <c r="NOH817" s="47"/>
      <c r="NOI817" s="47"/>
      <c r="NOJ817" s="47"/>
      <c r="NOK817" s="47"/>
      <c r="NOL817" s="47"/>
      <c r="NOM817" s="47"/>
      <c r="NON817" s="47"/>
      <c r="NOO817" s="47"/>
      <c r="NOP817" s="47"/>
      <c r="NOQ817" s="47"/>
      <c r="NOR817" s="47"/>
      <c r="NOS817" s="47"/>
      <c r="NOT817" s="47"/>
      <c r="NOU817" s="47"/>
      <c r="NOV817" s="47"/>
      <c r="NOW817" s="47"/>
      <c r="NOX817" s="47"/>
      <c r="NOY817" s="47"/>
      <c r="NOZ817" s="47"/>
      <c r="NPA817" s="47"/>
      <c r="NPB817" s="47"/>
      <c r="NPC817" s="47"/>
      <c r="NPD817" s="47"/>
      <c r="NPE817" s="47"/>
      <c r="NPF817" s="47"/>
      <c r="NPG817" s="47"/>
      <c r="NPH817" s="47"/>
      <c r="NPI817" s="47"/>
      <c r="NPJ817" s="47"/>
      <c r="NPK817" s="47"/>
      <c r="NPL817" s="47"/>
      <c r="NPM817" s="47"/>
      <c r="NPN817" s="47"/>
      <c r="NPO817" s="47"/>
      <c r="NPP817" s="47"/>
      <c r="NPQ817" s="47"/>
      <c r="NPR817" s="47"/>
      <c r="NPS817" s="47"/>
      <c r="NPT817" s="47"/>
      <c r="NPU817" s="47"/>
      <c r="NPV817" s="47"/>
      <c r="NPW817" s="47"/>
      <c r="NPX817" s="47"/>
      <c r="NPY817" s="47"/>
      <c r="NPZ817" s="47"/>
      <c r="NQA817" s="47"/>
      <c r="NQB817" s="47"/>
      <c r="NQC817" s="47"/>
      <c r="NQD817" s="47"/>
      <c r="NQE817" s="47"/>
      <c r="NQF817" s="47"/>
      <c r="NQG817" s="47"/>
      <c r="NQH817" s="47"/>
      <c r="NQI817" s="47"/>
      <c r="NQJ817" s="47"/>
      <c r="NQK817" s="47"/>
      <c r="NQL817" s="47"/>
      <c r="NQM817" s="47"/>
      <c r="NQN817" s="47"/>
      <c r="NQO817" s="47"/>
      <c r="NQP817" s="47"/>
      <c r="NQQ817" s="47"/>
      <c r="NQR817" s="47"/>
      <c r="NQS817" s="47"/>
      <c r="NQT817" s="47"/>
      <c r="NQU817" s="47"/>
      <c r="NQV817" s="47"/>
      <c r="NQW817" s="47"/>
      <c r="NQX817" s="47"/>
      <c r="NQY817" s="47"/>
      <c r="NQZ817" s="47"/>
      <c r="NRA817" s="47"/>
      <c r="NRB817" s="47"/>
      <c r="NRC817" s="47"/>
      <c r="NRD817" s="47"/>
      <c r="NRE817" s="47"/>
      <c r="NRF817" s="47"/>
      <c r="NRG817" s="47"/>
      <c r="NRH817" s="47"/>
      <c r="NRI817" s="47"/>
      <c r="NRJ817" s="47"/>
      <c r="NRK817" s="47"/>
      <c r="NRL817" s="47"/>
      <c r="NRM817" s="47"/>
      <c r="NRN817" s="47"/>
      <c r="NRO817" s="47"/>
      <c r="NRP817" s="47"/>
      <c r="NRQ817" s="47"/>
      <c r="NRR817" s="47"/>
      <c r="NRS817" s="47"/>
      <c r="NRT817" s="47"/>
      <c r="NRU817" s="47"/>
      <c r="NRV817" s="47"/>
      <c r="NRW817" s="47"/>
      <c r="NRX817" s="47"/>
      <c r="NRY817" s="47"/>
      <c r="NRZ817" s="47"/>
      <c r="NSA817" s="47"/>
      <c r="NSB817" s="47"/>
      <c r="NSC817" s="47"/>
      <c r="NSD817" s="47"/>
      <c r="NSE817" s="47"/>
      <c r="NSF817" s="47"/>
      <c r="NSG817" s="47"/>
      <c r="NSH817" s="47"/>
      <c r="NSI817" s="47"/>
      <c r="NSJ817" s="47"/>
      <c r="NSK817" s="47"/>
      <c r="NSL817" s="47"/>
      <c r="NSM817" s="47"/>
      <c r="NSN817" s="47"/>
      <c r="NSO817" s="47"/>
      <c r="NSP817" s="47"/>
      <c r="NSQ817" s="47"/>
      <c r="NSR817" s="47"/>
      <c r="NSS817" s="47"/>
      <c r="NST817" s="47"/>
      <c r="NSU817" s="47"/>
      <c r="NSV817" s="47"/>
      <c r="NSW817" s="47"/>
      <c r="NSX817" s="47"/>
      <c r="NSY817" s="47"/>
      <c r="NSZ817" s="47"/>
      <c r="NTA817" s="47"/>
      <c r="NTB817" s="47"/>
      <c r="NTC817" s="47"/>
      <c r="NTD817" s="47"/>
      <c r="NTE817" s="47"/>
      <c r="NTF817" s="47"/>
      <c r="NTG817" s="47"/>
      <c r="NTH817" s="47"/>
      <c r="NTI817" s="47"/>
      <c r="NTJ817" s="47"/>
      <c r="NTK817" s="47"/>
      <c r="NTL817" s="47"/>
      <c r="NTM817" s="47"/>
      <c r="NTN817" s="47"/>
      <c r="NTO817" s="47"/>
      <c r="NTP817" s="47"/>
      <c r="NTQ817" s="47"/>
      <c r="NTR817" s="47"/>
      <c r="NTS817" s="47"/>
      <c r="NTT817" s="47"/>
      <c r="NTU817" s="47"/>
      <c r="NTV817" s="47"/>
      <c r="NTW817" s="47"/>
      <c r="NTX817" s="47"/>
      <c r="NTY817" s="47"/>
      <c r="NTZ817" s="47"/>
      <c r="NUA817" s="47"/>
      <c r="NUB817" s="47"/>
      <c r="NUC817" s="47"/>
      <c r="NUD817" s="47"/>
      <c r="NUE817" s="47"/>
      <c r="NUF817" s="47"/>
      <c r="NUG817" s="47"/>
      <c r="NUH817" s="47"/>
      <c r="NUI817" s="47"/>
      <c r="NUJ817" s="47"/>
      <c r="NUK817" s="47"/>
      <c r="NUL817" s="47"/>
      <c r="NUM817" s="47"/>
      <c r="NUN817" s="47"/>
      <c r="NUO817" s="47"/>
      <c r="NUP817" s="47"/>
      <c r="NUQ817" s="47"/>
      <c r="NUR817" s="47"/>
      <c r="NUS817" s="47"/>
      <c r="NUT817" s="47"/>
      <c r="NUU817" s="47"/>
      <c r="NUV817" s="47"/>
      <c r="NUW817" s="47"/>
      <c r="NUX817" s="47"/>
      <c r="NUY817" s="47"/>
      <c r="NUZ817" s="47"/>
      <c r="NVA817" s="47"/>
      <c r="NVB817" s="47"/>
      <c r="NVC817" s="47"/>
      <c r="NVD817" s="47"/>
      <c r="NVE817" s="47"/>
      <c r="NVF817" s="47"/>
      <c r="NVG817" s="47"/>
      <c r="NVH817" s="47"/>
      <c r="NVI817" s="47"/>
      <c r="NVJ817" s="47"/>
      <c r="NVK817" s="47"/>
      <c r="NVL817" s="47"/>
      <c r="NVM817" s="47"/>
      <c r="NVN817" s="47"/>
      <c r="NVO817" s="47"/>
      <c r="NVP817" s="47"/>
      <c r="NVQ817" s="47"/>
      <c r="NVR817" s="47"/>
      <c r="NVS817" s="47"/>
      <c r="NVT817" s="47"/>
      <c r="NVU817" s="47"/>
      <c r="NVV817" s="47"/>
      <c r="NVW817" s="47"/>
      <c r="NVX817" s="47"/>
      <c r="NVY817" s="47"/>
      <c r="NVZ817" s="47"/>
      <c r="NWA817" s="47"/>
      <c r="NWB817" s="47"/>
      <c r="NWC817" s="47"/>
      <c r="NWD817" s="47"/>
      <c r="NWE817" s="47"/>
      <c r="NWF817" s="47"/>
      <c r="NWG817" s="47"/>
      <c r="NWH817" s="47"/>
      <c r="NWI817" s="47"/>
      <c r="NWJ817" s="47"/>
      <c r="NWK817" s="47"/>
      <c r="NWL817" s="47"/>
      <c r="NWM817" s="47"/>
      <c r="NWN817" s="47"/>
      <c r="NWO817" s="47"/>
      <c r="NWP817" s="47"/>
      <c r="NWQ817" s="47"/>
      <c r="NWR817" s="47"/>
      <c r="NWS817" s="47"/>
      <c r="NWT817" s="47"/>
      <c r="NWU817" s="47"/>
      <c r="NWV817" s="47"/>
      <c r="NWW817" s="47"/>
      <c r="NWX817" s="47"/>
      <c r="NWY817" s="47"/>
      <c r="NWZ817" s="47"/>
      <c r="NXA817" s="47"/>
      <c r="NXB817" s="47"/>
      <c r="NXC817" s="47"/>
      <c r="NXD817" s="47"/>
      <c r="NXE817" s="47"/>
      <c r="NXF817" s="47"/>
      <c r="NXG817" s="47"/>
      <c r="NXH817" s="47"/>
      <c r="NXI817" s="47"/>
      <c r="NXJ817" s="47"/>
      <c r="NXK817" s="47"/>
      <c r="NXL817" s="47"/>
      <c r="NXM817" s="47"/>
      <c r="NXN817" s="47"/>
      <c r="NXO817" s="47"/>
      <c r="NXP817" s="47"/>
      <c r="NXQ817" s="47"/>
      <c r="NXR817" s="47"/>
      <c r="NXS817" s="47"/>
      <c r="NXT817" s="47"/>
      <c r="NXU817" s="47"/>
      <c r="NXV817" s="47"/>
      <c r="NXW817" s="47"/>
      <c r="NXX817" s="47"/>
      <c r="NXY817" s="47"/>
      <c r="NXZ817" s="47"/>
      <c r="NYA817" s="47"/>
      <c r="NYB817" s="47"/>
      <c r="NYC817" s="47"/>
      <c r="NYD817" s="47"/>
      <c r="NYE817" s="47"/>
      <c r="NYF817" s="47"/>
      <c r="NYG817" s="47"/>
      <c r="NYH817" s="47"/>
      <c r="NYI817" s="47"/>
      <c r="NYJ817" s="47"/>
      <c r="NYK817" s="47"/>
      <c r="NYL817" s="47"/>
      <c r="NYM817" s="47"/>
      <c r="NYN817" s="47"/>
      <c r="NYO817" s="47"/>
      <c r="NYP817" s="47"/>
      <c r="NYQ817" s="47"/>
      <c r="NYR817" s="47"/>
      <c r="NYS817" s="47"/>
      <c r="NYT817" s="47"/>
      <c r="NYU817" s="47"/>
      <c r="NYV817" s="47"/>
      <c r="NYW817" s="47"/>
      <c r="NYX817" s="47"/>
      <c r="NYY817" s="47"/>
      <c r="NYZ817" s="47"/>
      <c r="NZA817" s="47"/>
      <c r="NZB817" s="47"/>
      <c r="NZC817" s="47"/>
      <c r="NZD817" s="47"/>
      <c r="NZE817" s="47"/>
      <c r="NZF817" s="47"/>
      <c r="NZG817" s="47"/>
      <c r="NZH817" s="47"/>
      <c r="NZI817" s="47"/>
      <c r="NZJ817" s="47"/>
      <c r="NZK817" s="47"/>
      <c r="NZL817" s="47"/>
      <c r="NZM817" s="47"/>
      <c r="NZN817" s="47"/>
      <c r="NZO817" s="47"/>
      <c r="NZP817" s="47"/>
      <c r="NZQ817" s="47"/>
      <c r="NZR817" s="47"/>
      <c r="NZS817" s="47"/>
      <c r="NZT817" s="47"/>
      <c r="NZU817" s="47"/>
      <c r="NZV817" s="47"/>
      <c r="NZW817" s="47"/>
      <c r="NZX817" s="47"/>
      <c r="NZY817" s="47"/>
      <c r="NZZ817" s="47"/>
      <c r="OAA817" s="47"/>
      <c r="OAB817" s="47"/>
      <c r="OAC817" s="47"/>
      <c r="OAD817" s="47"/>
      <c r="OAE817" s="47"/>
      <c r="OAF817" s="47"/>
      <c r="OAG817" s="47"/>
      <c r="OAH817" s="47"/>
      <c r="OAI817" s="47"/>
      <c r="OAJ817" s="47"/>
      <c r="OAK817" s="47"/>
      <c r="OAL817" s="47"/>
      <c r="OAM817" s="47"/>
      <c r="OAN817" s="47"/>
      <c r="OAO817" s="47"/>
      <c r="OAP817" s="47"/>
      <c r="OAQ817" s="47"/>
      <c r="OAR817" s="47"/>
      <c r="OAS817" s="47"/>
      <c r="OAT817" s="47"/>
      <c r="OAU817" s="47"/>
      <c r="OAV817" s="47"/>
      <c r="OAW817" s="47"/>
      <c r="OAX817" s="47"/>
      <c r="OAY817" s="47"/>
      <c r="OAZ817" s="47"/>
      <c r="OBA817" s="47"/>
      <c r="OBB817" s="47"/>
      <c r="OBC817" s="47"/>
      <c r="OBD817" s="47"/>
      <c r="OBE817" s="47"/>
      <c r="OBF817" s="47"/>
      <c r="OBG817" s="47"/>
      <c r="OBH817" s="47"/>
      <c r="OBI817" s="47"/>
      <c r="OBJ817" s="47"/>
      <c r="OBK817" s="47"/>
      <c r="OBL817" s="47"/>
      <c r="OBM817" s="47"/>
      <c r="OBN817" s="47"/>
      <c r="OBO817" s="47"/>
      <c r="OBP817" s="47"/>
      <c r="OBQ817" s="47"/>
      <c r="OBR817" s="47"/>
      <c r="OBS817" s="47"/>
      <c r="OBT817" s="47"/>
      <c r="OBU817" s="47"/>
      <c r="OBV817" s="47"/>
      <c r="OBW817" s="47"/>
      <c r="OBX817" s="47"/>
      <c r="OBY817" s="47"/>
      <c r="OBZ817" s="47"/>
      <c r="OCA817" s="47"/>
      <c r="OCB817" s="47"/>
      <c r="OCC817" s="47"/>
      <c r="OCD817" s="47"/>
      <c r="OCE817" s="47"/>
      <c r="OCF817" s="47"/>
      <c r="OCG817" s="47"/>
      <c r="OCH817" s="47"/>
      <c r="OCI817" s="47"/>
      <c r="OCJ817" s="47"/>
      <c r="OCK817" s="47"/>
      <c r="OCL817" s="47"/>
      <c r="OCM817" s="47"/>
      <c r="OCN817" s="47"/>
      <c r="OCO817" s="47"/>
      <c r="OCP817" s="47"/>
      <c r="OCQ817" s="47"/>
      <c r="OCR817" s="47"/>
      <c r="OCS817" s="47"/>
      <c r="OCT817" s="47"/>
      <c r="OCU817" s="47"/>
      <c r="OCV817" s="47"/>
      <c r="OCW817" s="47"/>
      <c r="OCX817" s="47"/>
      <c r="OCY817" s="47"/>
      <c r="OCZ817" s="47"/>
      <c r="ODA817" s="47"/>
      <c r="ODB817" s="47"/>
      <c r="ODC817" s="47"/>
      <c r="ODD817" s="47"/>
      <c r="ODE817" s="47"/>
      <c r="ODF817" s="47"/>
      <c r="ODG817" s="47"/>
      <c r="ODH817" s="47"/>
      <c r="ODI817" s="47"/>
      <c r="ODJ817" s="47"/>
      <c r="ODK817" s="47"/>
      <c r="ODL817" s="47"/>
      <c r="ODM817" s="47"/>
      <c r="ODN817" s="47"/>
      <c r="ODO817" s="47"/>
      <c r="ODP817" s="47"/>
      <c r="ODQ817" s="47"/>
      <c r="ODR817" s="47"/>
      <c r="ODS817" s="47"/>
      <c r="ODT817" s="47"/>
      <c r="ODU817" s="47"/>
      <c r="ODV817" s="47"/>
      <c r="ODW817" s="47"/>
      <c r="ODX817" s="47"/>
      <c r="ODY817" s="47"/>
      <c r="ODZ817" s="47"/>
      <c r="OEA817" s="47"/>
      <c r="OEB817" s="47"/>
      <c r="OEC817" s="47"/>
      <c r="OED817" s="47"/>
      <c r="OEE817" s="47"/>
      <c r="OEF817" s="47"/>
      <c r="OEG817" s="47"/>
      <c r="OEH817" s="47"/>
      <c r="OEI817" s="47"/>
      <c r="OEJ817" s="47"/>
      <c r="OEK817" s="47"/>
      <c r="OEL817" s="47"/>
      <c r="OEM817" s="47"/>
      <c r="OEN817" s="47"/>
      <c r="OEO817" s="47"/>
      <c r="OEP817" s="47"/>
      <c r="OEQ817" s="47"/>
      <c r="OER817" s="47"/>
      <c r="OES817" s="47"/>
      <c r="OET817" s="47"/>
      <c r="OEU817" s="47"/>
      <c r="OEV817" s="47"/>
      <c r="OEW817" s="47"/>
      <c r="OEX817" s="47"/>
      <c r="OEY817" s="47"/>
      <c r="OEZ817" s="47"/>
      <c r="OFA817" s="47"/>
      <c r="OFB817" s="47"/>
      <c r="OFC817" s="47"/>
      <c r="OFD817" s="47"/>
      <c r="OFE817" s="47"/>
      <c r="OFF817" s="47"/>
      <c r="OFG817" s="47"/>
      <c r="OFH817" s="47"/>
      <c r="OFI817" s="47"/>
      <c r="OFJ817" s="47"/>
      <c r="OFK817" s="47"/>
      <c r="OFL817" s="47"/>
      <c r="OFM817" s="47"/>
      <c r="OFN817" s="47"/>
      <c r="OFO817" s="47"/>
      <c r="OFP817" s="47"/>
      <c r="OFQ817" s="47"/>
      <c r="OFR817" s="47"/>
      <c r="OFS817" s="47"/>
      <c r="OFT817" s="47"/>
      <c r="OFU817" s="47"/>
      <c r="OFV817" s="47"/>
      <c r="OFW817" s="47"/>
      <c r="OFX817" s="47"/>
      <c r="OFY817" s="47"/>
      <c r="OFZ817" s="47"/>
      <c r="OGA817" s="47"/>
      <c r="OGB817" s="47"/>
      <c r="OGC817" s="47"/>
      <c r="OGD817" s="47"/>
      <c r="OGE817" s="47"/>
      <c r="OGF817" s="47"/>
      <c r="OGG817" s="47"/>
      <c r="OGH817" s="47"/>
      <c r="OGI817" s="47"/>
      <c r="OGJ817" s="47"/>
      <c r="OGK817" s="47"/>
      <c r="OGL817" s="47"/>
      <c r="OGM817" s="47"/>
      <c r="OGN817" s="47"/>
      <c r="OGO817" s="47"/>
      <c r="OGP817" s="47"/>
      <c r="OGQ817" s="47"/>
      <c r="OGR817" s="47"/>
      <c r="OGS817" s="47"/>
      <c r="OGT817" s="47"/>
      <c r="OGU817" s="47"/>
      <c r="OGV817" s="47"/>
      <c r="OGW817" s="47"/>
      <c r="OGX817" s="47"/>
      <c r="OGY817" s="47"/>
      <c r="OGZ817" s="47"/>
      <c r="OHA817" s="47"/>
      <c r="OHB817" s="47"/>
      <c r="OHC817" s="47"/>
      <c r="OHD817" s="47"/>
      <c r="OHE817" s="47"/>
      <c r="OHF817" s="47"/>
      <c r="OHG817" s="47"/>
      <c r="OHH817" s="47"/>
      <c r="OHI817" s="47"/>
      <c r="OHJ817" s="47"/>
      <c r="OHK817" s="47"/>
      <c r="OHL817" s="47"/>
      <c r="OHM817" s="47"/>
      <c r="OHN817" s="47"/>
      <c r="OHO817" s="47"/>
      <c r="OHP817" s="47"/>
      <c r="OHQ817" s="47"/>
      <c r="OHR817" s="47"/>
      <c r="OHS817" s="47"/>
      <c r="OHT817" s="47"/>
      <c r="OHU817" s="47"/>
      <c r="OHV817" s="47"/>
      <c r="OHW817" s="47"/>
      <c r="OHX817" s="47"/>
      <c r="OHY817" s="47"/>
      <c r="OHZ817" s="47"/>
      <c r="OIA817" s="47"/>
      <c r="OIB817" s="47"/>
      <c r="OIC817" s="47"/>
      <c r="OID817" s="47"/>
      <c r="OIE817" s="47"/>
      <c r="OIF817" s="47"/>
      <c r="OIG817" s="47"/>
      <c r="OIH817" s="47"/>
      <c r="OII817" s="47"/>
      <c r="OIJ817" s="47"/>
      <c r="OIK817" s="47"/>
      <c r="OIL817" s="47"/>
      <c r="OIM817" s="47"/>
      <c r="OIN817" s="47"/>
      <c r="OIO817" s="47"/>
      <c r="OIP817" s="47"/>
      <c r="OIQ817" s="47"/>
      <c r="OIR817" s="47"/>
      <c r="OIS817" s="47"/>
      <c r="OIT817" s="47"/>
      <c r="OIU817" s="47"/>
      <c r="OIV817" s="47"/>
      <c r="OIW817" s="47"/>
      <c r="OIX817" s="47"/>
      <c r="OIY817" s="47"/>
      <c r="OIZ817" s="47"/>
      <c r="OJA817" s="47"/>
      <c r="OJB817" s="47"/>
      <c r="OJC817" s="47"/>
      <c r="OJD817" s="47"/>
      <c r="OJE817" s="47"/>
      <c r="OJF817" s="47"/>
      <c r="OJG817" s="47"/>
      <c r="OJH817" s="47"/>
      <c r="OJI817" s="47"/>
      <c r="OJJ817" s="47"/>
      <c r="OJK817" s="47"/>
      <c r="OJL817" s="47"/>
      <c r="OJM817" s="47"/>
      <c r="OJN817" s="47"/>
      <c r="OJO817" s="47"/>
      <c r="OJP817" s="47"/>
      <c r="OJQ817" s="47"/>
      <c r="OJR817" s="47"/>
      <c r="OJS817" s="47"/>
      <c r="OJT817" s="47"/>
      <c r="OJU817" s="47"/>
      <c r="OJV817" s="47"/>
      <c r="OJW817" s="47"/>
      <c r="OJX817" s="47"/>
      <c r="OJY817" s="47"/>
      <c r="OJZ817" s="47"/>
      <c r="OKA817" s="47"/>
      <c r="OKB817" s="47"/>
      <c r="OKC817" s="47"/>
      <c r="OKD817" s="47"/>
      <c r="OKE817" s="47"/>
      <c r="OKF817" s="47"/>
      <c r="OKG817" s="47"/>
      <c r="OKH817" s="47"/>
      <c r="OKI817" s="47"/>
      <c r="OKJ817" s="47"/>
      <c r="OKK817" s="47"/>
      <c r="OKL817" s="47"/>
      <c r="OKM817" s="47"/>
      <c r="OKN817" s="47"/>
      <c r="OKO817" s="47"/>
      <c r="OKP817" s="47"/>
      <c r="OKQ817" s="47"/>
      <c r="OKR817" s="47"/>
      <c r="OKS817" s="47"/>
      <c r="OKT817" s="47"/>
      <c r="OKU817" s="47"/>
      <c r="OKV817" s="47"/>
      <c r="OKW817" s="47"/>
      <c r="OKX817" s="47"/>
      <c r="OKY817" s="47"/>
      <c r="OKZ817" s="47"/>
      <c r="OLA817" s="47"/>
      <c r="OLB817" s="47"/>
      <c r="OLC817" s="47"/>
      <c r="OLD817" s="47"/>
      <c r="OLE817" s="47"/>
      <c r="OLF817" s="47"/>
      <c r="OLG817" s="47"/>
      <c r="OLH817" s="47"/>
      <c r="OLI817" s="47"/>
      <c r="OLJ817" s="47"/>
      <c r="OLK817" s="47"/>
      <c r="OLL817" s="47"/>
      <c r="OLM817" s="47"/>
      <c r="OLN817" s="47"/>
      <c r="OLO817" s="47"/>
      <c r="OLP817" s="47"/>
      <c r="OLQ817" s="47"/>
      <c r="OLR817" s="47"/>
      <c r="OLS817" s="47"/>
      <c r="OLT817" s="47"/>
      <c r="OLU817" s="47"/>
      <c r="OLV817" s="47"/>
      <c r="OLW817" s="47"/>
      <c r="OLX817" s="47"/>
      <c r="OLY817" s="47"/>
      <c r="OLZ817" s="47"/>
      <c r="OMA817" s="47"/>
      <c r="OMB817" s="47"/>
      <c r="OMC817" s="47"/>
      <c r="OMD817" s="47"/>
      <c r="OME817" s="47"/>
      <c r="OMF817" s="47"/>
      <c r="OMG817" s="47"/>
      <c r="OMH817" s="47"/>
      <c r="OMI817" s="47"/>
      <c r="OMJ817" s="47"/>
      <c r="OMK817" s="47"/>
      <c r="OML817" s="47"/>
      <c r="OMM817" s="47"/>
      <c r="OMN817" s="47"/>
      <c r="OMO817" s="47"/>
      <c r="OMP817" s="47"/>
      <c r="OMQ817" s="47"/>
      <c r="OMR817" s="47"/>
      <c r="OMS817" s="47"/>
      <c r="OMT817" s="47"/>
      <c r="OMU817" s="47"/>
      <c r="OMV817" s="47"/>
      <c r="OMW817" s="47"/>
      <c r="OMX817" s="47"/>
      <c r="OMY817" s="47"/>
      <c r="OMZ817" s="47"/>
      <c r="ONA817" s="47"/>
      <c r="ONB817" s="47"/>
      <c r="ONC817" s="47"/>
      <c r="OND817" s="47"/>
      <c r="ONE817" s="47"/>
      <c r="ONF817" s="47"/>
      <c r="ONG817" s="47"/>
      <c r="ONH817" s="47"/>
      <c r="ONI817" s="47"/>
      <c r="ONJ817" s="47"/>
      <c r="ONK817" s="47"/>
      <c r="ONL817" s="47"/>
      <c r="ONM817" s="47"/>
      <c r="ONN817" s="47"/>
      <c r="ONO817" s="47"/>
      <c r="ONP817" s="47"/>
      <c r="ONQ817" s="47"/>
      <c r="ONR817" s="47"/>
      <c r="ONS817" s="47"/>
      <c r="ONT817" s="47"/>
      <c r="ONU817" s="47"/>
      <c r="ONV817" s="47"/>
      <c r="ONW817" s="47"/>
      <c r="ONX817" s="47"/>
      <c r="ONY817" s="47"/>
      <c r="ONZ817" s="47"/>
      <c r="OOA817" s="47"/>
      <c r="OOB817" s="47"/>
      <c r="OOC817" s="47"/>
      <c r="OOD817" s="47"/>
      <c r="OOE817" s="47"/>
      <c r="OOF817" s="47"/>
      <c r="OOG817" s="47"/>
      <c r="OOH817" s="47"/>
      <c r="OOI817" s="47"/>
      <c r="OOJ817" s="47"/>
      <c r="OOK817" s="47"/>
      <c r="OOL817" s="47"/>
      <c r="OOM817" s="47"/>
      <c r="OON817" s="47"/>
      <c r="OOO817" s="47"/>
      <c r="OOP817" s="47"/>
      <c r="OOQ817" s="47"/>
      <c r="OOR817" s="47"/>
      <c r="OOS817" s="47"/>
      <c r="OOT817" s="47"/>
      <c r="OOU817" s="47"/>
      <c r="OOV817" s="47"/>
      <c r="OOW817" s="47"/>
      <c r="OOX817" s="47"/>
      <c r="OOY817" s="47"/>
      <c r="OOZ817" s="47"/>
      <c r="OPA817" s="47"/>
      <c r="OPB817" s="47"/>
      <c r="OPC817" s="47"/>
      <c r="OPD817" s="47"/>
      <c r="OPE817" s="47"/>
      <c r="OPF817" s="47"/>
      <c r="OPG817" s="47"/>
      <c r="OPH817" s="47"/>
      <c r="OPI817" s="47"/>
      <c r="OPJ817" s="47"/>
      <c r="OPK817" s="47"/>
      <c r="OPL817" s="47"/>
      <c r="OPM817" s="47"/>
      <c r="OPN817" s="47"/>
      <c r="OPO817" s="47"/>
      <c r="OPP817" s="47"/>
      <c r="OPQ817" s="47"/>
      <c r="OPR817" s="47"/>
      <c r="OPS817" s="47"/>
      <c r="OPT817" s="47"/>
      <c r="OPU817" s="47"/>
      <c r="OPV817" s="47"/>
      <c r="OPW817" s="47"/>
      <c r="OPX817" s="47"/>
      <c r="OPY817" s="47"/>
      <c r="OPZ817" s="47"/>
      <c r="OQA817" s="47"/>
      <c r="OQB817" s="47"/>
      <c r="OQC817" s="47"/>
      <c r="OQD817" s="47"/>
      <c r="OQE817" s="47"/>
      <c r="OQF817" s="47"/>
      <c r="OQG817" s="47"/>
      <c r="OQH817" s="47"/>
      <c r="OQI817" s="47"/>
      <c r="OQJ817" s="47"/>
      <c r="OQK817" s="47"/>
      <c r="OQL817" s="47"/>
      <c r="OQM817" s="47"/>
      <c r="OQN817" s="47"/>
      <c r="OQO817" s="47"/>
      <c r="OQP817" s="47"/>
      <c r="OQQ817" s="47"/>
      <c r="OQR817" s="47"/>
      <c r="OQS817" s="47"/>
      <c r="OQT817" s="47"/>
      <c r="OQU817" s="47"/>
      <c r="OQV817" s="47"/>
      <c r="OQW817" s="47"/>
      <c r="OQX817" s="47"/>
      <c r="OQY817" s="47"/>
      <c r="OQZ817" s="47"/>
      <c r="ORA817" s="47"/>
      <c r="ORB817" s="47"/>
      <c r="ORC817" s="47"/>
      <c r="ORD817" s="47"/>
      <c r="ORE817" s="47"/>
      <c r="ORF817" s="47"/>
      <c r="ORG817" s="47"/>
      <c r="ORH817" s="47"/>
      <c r="ORI817" s="47"/>
      <c r="ORJ817" s="47"/>
      <c r="ORK817" s="47"/>
      <c r="ORL817" s="47"/>
      <c r="ORM817" s="47"/>
      <c r="ORN817" s="47"/>
      <c r="ORO817" s="47"/>
      <c r="ORP817" s="47"/>
      <c r="ORQ817" s="47"/>
      <c r="ORR817" s="47"/>
      <c r="ORS817" s="47"/>
      <c r="ORT817" s="47"/>
      <c r="ORU817" s="47"/>
      <c r="ORV817" s="47"/>
      <c r="ORW817" s="47"/>
      <c r="ORX817" s="47"/>
      <c r="ORY817" s="47"/>
      <c r="ORZ817" s="47"/>
      <c r="OSA817" s="47"/>
      <c r="OSB817" s="47"/>
      <c r="OSC817" s="47"/>
      <c r="OSD817" s="47"/>
      <c r="OSE817" s="47"/>
      <c r="OSF817" s="47"/>
      <c r="OSG817" s="47"/>
      <c r="OSH817" s="47"/>
      <c r="OSI817" s="47"/>
      <c r="OSJ817" s="47"/>
      <c r="OSK817" s="47"/>
      <c r="OSL817" s="47"/>
      <c r="OSM817" s="47"/>
      <c r="OSN817" s="47"/>
      <c r="OSO817" s="47"/>
      <c r="OSP817" s="47"/>
      <c r="OSQ817" s="47"/>
      <c r="OSR817" s="47"/>
      <c r="OSS817" s="47"/>
      <c r="OST817" s="47"/>
      <c r="OSU817" s="47"/>
      <c r="OSV817" s="47"/>
      <c r="OSW817" s="47"/>
      <c r="OSX817" s="47"/>
      <c r="OSY817" s="47"/>
      <c r="OSZ817" s="47"/>
      <c r="OTA817" s="47"/>
      <c r="OTB817" s="47"/>
      <c r="OTC817" s="47"/>
      <c r="OTD817" s="47"/>
      <c r="OTE817" s="47"/>
      <c r="OTF817" s="47"/>
      <c r="OTG817" s="47"/>
      <c r="OTH817" s="47"/>
      <c r="OTI817" s="47"/>
      <c r="OTJ817" s="47"/>
      <c r="OTK817" s="47"/>
      <c r="OTL817" s="47"/>
      <c r="OTM817" s="47"/>
      <c r="OTN817" s="47"/>
      <c r="OTO817" s="47"/>
      <c r="OTP817" s="47"/>
      <c r="OTQ817" s="47"/>
      <c r="OTR817" s="47"/>
      <c r="OTS817" s="47"/>
      <c r="OTT817" s="47"/>
      <c r="OTU817" s="47"/>
      <c r="OTV817" s="47"/>
      <c r="OTW817" s="47"/>
      <c r="OTX817" s="47"/>
      <c r="OTY817" s="47"/>
      <c r="OTZ817" s="47"/>
      <c r="OUA817" s="47"/>
      <c r="OUB817" s="47"/>
      <c r="OUC817" s="47"/>
      <c r="OUD817" s="47"/>
      <c r="OUE817" s="47"/>
      <c r="OUF817" s="47"/>
      <c r="OUG817" s="47"/>
      <c r="OUH817" s="47"/>
      <c r="OUI817" s="47"/>
      <c r="OUJ817" s="47"/>
      <c r="OUK817" s="47"/>
      <c r="OUL817" s="47"/>
      <c r="OUM817" s="47"/>
      <c r="OUN817" s="47"/>
      <c r="OUO817" s="47"/>
      <c r="OUP817" s="47"/>
      <c r="OUQ817" s="47"/>
      <c r="OUR817" s="47"/>
      <c r="OUS817" s="47"/>
      <c r="OUT817" s="47"/>
      <c r="OUU817" s="47"/>
      <c r="OUV817" s="47"/>
      <c r="OUW817" s="47"/>
      <c r="OUX817" s="47"/>
      <c r="OUY817" s="47"/>
      <c r="OUZ817" s="47"/>
      <c r="OVA817" s="47"/>
      <c r="OVB817" s="47"/>
      <c r="OVC817" s="47"/>
      <c r="OVD817" s="47"/>
      <c r="OVE817" s="47"/>
      <c r="OVF817" s="47"/>
      <c r="OVG817" s="47"/>
      <c r="OVH817" s="47"/>
      <c r="OVI817" s="47"/>
      <c r="OVJ817" s="47"/>
      <c r="OVK817" s="47"/>
      <c r="OVL817" s="47"/>
      <c r="OVM817" s="47"/>
      <c r="OVN817" s="47"/>
      <c r="OVO817" s="47"/>
      <c r="OVP817" s="47"/>
      <c r="OVQ817" s="47"/>
      <c r="OVR817" s="47"/>
      <c r="OVS817" s="47"/>
      <c r="OVT817" s="47"/>
      <c r="OVU817" s="47"/>
      <c r="OVV817" s="47"/>
      <c r="OVW817" s="47"/>
      <c r="OVX817" s="47"/>
      <c r="OVY817" s="47"/>
      <c r="OVZ817" s="47"/>
      <c r="OWA817" s="47"/>
      <c r="OWB817" s="47"/>
      <c r="OWC817" s="47"/>
      <c r="OWD817" s="47"/>
      <c r="OWE817" s="47"/>
      <c r="OWF817" s="47"/>
      <c r="OWG817" s="47"/>
      <c r="OWH817" s="47"/>
      <c r="OWI817" s="47"/>
      <c r="OWJ817" s="47"/>
      <c r="OWK817" s="47"/>
      <c r="OWL817" s="47"/>
      <c r="OWM817" s="47"/>
      <c r="OWN817" s="47"/>
      <c r="OWO817" s="47"/>
      <c r="OWP817" s="47"/>
      <c r="OWQ817" s="47"/>
      <c r="OWR817" s="47"/>
      <c r="OWS817" s="47"/>
      <c r="OWT817" s="47"/>
      <c r="OWU817" s="47"/>
      <c r="OWV817" s="47"/>
      <c r="OWW817" s="47"/>
      <c r="OWX817" s="47"/>
      <c r="OWY817" s="47"/>
      <c r="OWZ817" s="47"/>
      <c r="OXA817" s="47"/>
      <c r="OXB817" s="47"/>
      <c r="OXC817" s="47"/>
      <c r="OXD817" s="47"/>
      <c r="OXE817" s="47"/>
      <c r="OXF817" s="47"/>
      <c r="OXG817" s="47"/>
      <c r="OXH817" s="47"/>
      <c r="OXI817" s="47"/>
      <c r="OXJ817" s="47"/>
      <c r="OXK817" s="47"/>
      <c r="OXL817" s="47"/>
      <c r="OXM817" s="47"/>
      <c r="OXN817" s="47"/>
      <c r="OXO817" s="47"/>
      <c r="OXP817" s="47"/>
      <c r="OXQ817" s="47"/>
      <c r="OXR817" s="47"/>
      <c r="OXS817" s="47"/>
      <c r="OXT817" s="47"/>
      <c r="OXU817" s="47"/>
      <c r="OXV817" s="47"/>
      <c r="OXW817" s="47"/>
      <c r="OXX817" s="47"/>
      <c r="OXY817" s="47"/>
      <c r="OXZ817" s="47"/>
      <c r="OYA817" s="47"/>
      <c r="OYB817" s="47"/>
      <c r="OYC817" s="47"/>
      <c r="OYD817" s="47"/>
      <c r="OYE817" s="47"/>
      <c r="OYF817" s="47"/>
      <c r="OYG817" s="47"/>
      <c r="OYH817" s="47"/>
      <c r="OYI817" s="47"/>
      <c r="OYJ817" s="47"/>
      <c r="OYK817" s="47"/>
      <c r="OYL817" s="47"/>
      <c r="OYM817" s="47"/>
      <c r="OYN817" s="47"/>
      <c r="OYO817" s="47"/>
      <c r="OYP817" s="47"/>
      <c r="OYQ817" s="47"/>
      <c r="OYR817" s="47"/>
      <c r="OYS817" s="47"/>
      <c r="OYT817" s="47"/>
      <c r="OYU817" s="47"/>
      <c r="OYV817" s="47"/>
      <c r="OYW817" s="47"/>
      <c r="OYX817" s="47"/>
      <c r="OYY817" s="47"/>
      <c r="OYZ817" s="47"/>
      <c r="OZA817" s="47"/>
      <c r="OZB817" s="47"/>
      <c r="OZC817" s="47"/>
      <c r="OZD817" s="47"/>
      <c r="OZE817" s="47"/>
      <c r="OZF817" s="47"/>
      <c r="OZG817" s="47"/>
      <c r="OZH817" s="47"/>
      <c r="OZI817" s="47"/>
      <c r="OZJ817" s="47"/>
      <c r="OZK817" s="47"/>
      <c r="OZL817" s="47"/>
      <c r="OZM817" s="47"/>
      <c r="OZN817" s="47"/>
      <c r="OZO817" s="47"/>
      <c r="OZP817" s="47"/>
      <c r="OZQ817" s="47"/>
      <c r="OZR817" s="47"/>
      <c r="OZS817" s="47"/>
      <c r="OZT817" s="47"/>
      <c r="OZU817" s="47"/>
      <c r="OZV817" s="47"/>
      <c r="OZW817" s="47"/>
      <c r="OZX817" s="47"/>
      <c r="OZY817" s="47"/>
      <c r="OZZ817" s="47"/>
      <c r="PAA817" s="47"/>
      <c r="PAB817" s="47"/>
      <c r="PAC817" s="47"/>
      <c r="PAD817" s="47"/>
      <c r="PAE817" s="47"/>
      <c r="PAF817" s="47"/>
      <c r="PAG817" s="47"/>
      <c r="PAH817" s="47"/>
      <c r="PAI817" s="47"/>
      <c r="PAJ817" s="47"/>
      <c r="PAK817" s="47"/>
      <c r="PAL817" s="47"/>
      <c r="PAM817" s="47"/>
      <c r="PAN817" s="47"/>
      <c r="PAO817" s="47"/>
      <c r="PAP817" s="47"/>
      <c r="PAQ817" s="47"/>
      <c r="PAR817" s="47"/>
      <c r="PAS817" s="47"/>
      <c r="PAT817" s="47"/>
      <c r="PAU817" s="47"/>
      <c r="PAV817" s="47"/>
      <c r="PAW817" s="47"/>
      <c r="PAX817" s="47"/>
      <c r="PAY817" s="47"/>
      <c r="PAZ817" s="47"/>
      <c r="PBA817" s="47"/>
      <c r="PBB817" s="47"/>
      <c r="PBC817" s="47"/>
      <c r="PBD817" s="47"/>
      <c r="PBE817" s="47"/>
      <c r="PBF817" s="47"/>
      <c r="PBG817" s="47"/>
      <c r="PBH817" s="47"/>
      <c r="PBI817" s="47"/>
      <c r="PBJ817" s="47"/>
      <c r="PBK817" s="47"/>
      <c r="PBL817" s="47"/>
      <c r="PBM817" s="47"/>
      <c r="PBN817" s="47"/>
      <c r="PBO817" s="47"/>
      <c r="PBP817" s="47"/>
      <c r="PBQ817" s="47"/>
      <c r="PBR817" s="47"/>
      <c r="PBS817" s="47"/>
      <c r="PBT817" s="47"/>
      <c r="PBU817" s="47"/>
      <c r="PBV817" s="47"/>
      <c r="PBW817" s="47"/>
      <c r="PBX817" s="47"/>
      <c r="PBY817" s="47"/>
      <c r="PBZ817" s="47"/>
      <c r="PCA817" s="47"/>
      <c r="PCB817" s="47"/>
      <c r="PCC817" s="47"/>
      <c r="PCD817" s="47"/>
      <c r="PCE817" s="47"/>
      <c r="PCF817" s="47"/>
      <c r="PCG817" s="47"/>
      <c r="PCH817" s="47"/>
      <c r="PCI817" s="47"/>
      <c r="PCJ817" s="47"/>
      <c r="PCK817" s="47"/>
      <c r="PCL817" s="47"/>
      <c r="PCM817" s="47"/>
      <c r="PCN817" s="47"/>
      <c r="PCO817" s="47"/>
      <c r="PCP817" s="47"/>
      <c r="PCQ817" s="47"/>
      <c r="PCR817" s="47"/>
      <c r="PCS817" s="47"/>
      <c r="PCT817" s="47"/>
      <c r="PCU817" s="47"/>
      <c r="PCV817" s="47"/>
      <c r="PCW817" s="47"/>
      <c r="PCX817" s="47"/>
      <c r="PCY817" s="47"/>
      <c r="PCZ817" s="47"/>
      <c r="PDA817" s="47"/>
      <c r="PDB817" s="47"/>
      <c r="PDC817" s="47"/>
      <c r="PDD817" s="47"/>
      <c r="PDE817" s="47"/>
      <c r="PDF817" s="47"/>
      <c r="PDG817" s="47"/>
      <c r="PDH817" s="47"/>
      <c r="PDI817" s="47"/>
      <c r="PDJ817" s="47"/>
      <c r="PDK817" s="47"/>
      <c r="PDL817" s="47"/>
      <c r="PDM817" s="47"/>
      <c r="PDN817" s="47"/>
      <c r="PDO817" s="47"/>
      <c r="PDP817" s="47"/>
      <c r="PDQ817" s="47"/>
      <c r="PDR817" s="47"/>
      <c r="PDS817" s="47"/>
      <c r="PDT817" s="47"/>
      <c r="PDU817" s="47"/>
      <c r="PDV817" s="47"/>
      <c r="PDW817" s="47"/>
      <c r="PDX817" s="47"/>
      <c r="PDY817" s="47"/>
      <c r="PDZ817" s="47"/>
      <c r="PEA817" s="47"/>
      <c r="PEB817" s="47"/>
      <c r="PEC817" s="47"/>
      <c r="PED817" s="47"/>
      <c r="PEE817" s="47"/>
      <c r="PEF817" s="47"/>
      <c r="PEG817" s="47"/>
      <c r="PEH817" s="47"/>
      <c r="PEI817" s="47"/>
      <c r="PEJ817" s="47"/>
      <c r="PEK817" s="47"/>
      <c r="PEL817" s="47"/>
      <c r="PEM817" s="47"/>
      <c r="PEN817" s="47"/>
      <c r="PEO817" s="47"/>
      <c r="PEP817" s="47"/>
      <c r="PEQ817" s="47"/>
      <c r="PER817" s="47"/>
      <c r="PES817" s="47"/>
      <c r="PET817" s="47"/>
      <c r="PEU817" s="47"/>
      <c r="PEV817" s="47"/>
      <c r="PEW817" s="47"/>
      <c r="PEX817" s="47"/>
      <c r="PEY817" s="47"/>
      <c r="PEZ817" s="47"/>
      <c r="PFA817" s="47"/>
      <c r="PFB817" s="47"/>
      <c r="PFC817" s="47"/>
      <c r="PFD817" s="47"/>
      <c r="PFE817" s="47"/>
      <c r="PFF817" s="47"/>
      <c r="PFG817" s="47"/>
      <c r="PFH817" s="47"/>
      <c r="PFI817" s="47"/>
      <c r="PFJ817" s="47"/>
      <c r="PFK817" s="47"/>
      <c r="PFL817" s="47"/>
      <c r="PFM817" s="47"/>
      <c r="PFN817" s="47"/>
      <c r="PFO817" s="47"/>
      <c r="PFP817" s="47"/>
      <c r="PFQ817" s="47"/>
      <c r="PFR817" s="47"/>
      <c r="PFS817" s="47"/>
      <c r="PFT817" s="47"/>
      <c r="PFU817" s="47"/>
      <c r="PFV817" s="47"/>
      <c r="PFW817" s="47"/>
      <c r="PFX817" s="47"/>
      <c r="PFY817" s="47"/>
      <c r="PFZ817" s="47"/>
      <c r="PGA817" s="47"/>
      <c r="PGB817" s="47"/>
      <c r="PGC817" s="47"/>
      <c r="PGD817" s="47"/>
      <c r="PGE817" s="47"/>
      <c r="PGF817" s="47"/>
      <c r="PGG817" s="47"/>
      <c r="PGH817" s="47"/>
      <c r="PGI817" s="47"/>
      <c r="PGJ817" s="47"/>
      <c r="PGK817" s="47"/>
      <c r="PGL817" s="47"/>
      <c r="PGM817" s="47"/>
      <c r="PGN817" s="47"/>
      <c r="PGO817" s="47"/>
      <c r="PGP817" s="47"/>
      <c r="PGQ817" s="47"/>
      <c r="PGR817" s="47"/>
      <c r="PGS817" s="47"/>
      <c r="PGT817" s="47"/>
      <c r="PGU817" s="47"/>
      <c r="PGV817" s="47"/>
      <c r="PGW817" s="47"/>
      <c r="PGX817" s="47"/>
      <c r="PGY817" s="47"/>
      <c r="PGZ817" s="47"/>
      <c r="PHA817" s="47"/>
      <c r="PHB817" s="47"/>
      <c r="PHC817" s="47"/>
      <c r="PHD817" s="47"/>
      <c r="PHE817" s="47"/>
      <c r="PHF817" s="47"/>
      <c r="PHG817" s="47"/>
      <c r="PHH817" s="47"/>
      <c r="PHI817" s="47"/>
      <c r="PHJ817" s="47"/>
      <c r="PHK817" s="47"/>
      <c r="PHL817" s="47"/>
      <c r="PHM817" s="47"/>
      <c r="PHN817" s="47"/>
      <c r="PHO817" s="47"/>
      <c r="PHP817" s="47"/>
      <c r="PHQ817" s="47"/>
      <c r="PHR817" s="47"/>
      <c r="PHS817" s="47"/>
      <c r="PHT817" s="47"/>
      <c r="PHU817" s="47"/>
      <c r="PHV817" s="47"/>
      <c r="PHW817" s="47"/>
      <c r="PHX817" s="47"/>
      <c r="PHY817" s="47"/>
      <c r="PHZ817" s="47"/>
      <c r="PIA817" s="47"/>
      <c r="PIB817" s="47"/>
      <c r="PIC817" s="47"/>
      <c r="PID817" s="47"/>
      <c r="PIE817" s="47"/>
      <c r="PIF817" s="47"/>
      <c r="PIG817" s="47"/>
      <c r="PIH817" s="47"/>
      <c r="PII817" s="47"/>
      <c r="PIJ817" s="47"/>
      <c r="PIK817" s="47"/>
      <c r="PIL817" s="47"/>
      <c r="PIM817" s="47"/>
      <c r="PIN817" s="47"/>
      <c r="PIO817" s="47"/>
      <c r="PIP817" s="47"/>
      <c r="PIQ817" s="47"/>
      <c r="PIR817" s="47"/>
      <c r="PIS817" s="47"/>
      <c r="PIT817" s="47"/>
      <c r="PIU817" s="47"/>
      <c r="PIV817" s="47"/>
      <c r="PIW817" s="47"/>
      <c r="PIX817" s="47"/>
      <c r="PIY817" s="47"/>
      <c r="PIZ817" s="47"/>
      <c r="PJA817" s="47"/>
      <c r="PJB817" s="47"/>
      <c r="PJC817" s="47"/>
      <c r="PJD817" s="47"/>
      <c r="PJE817" s="47"/>
      <c r="PJF817" s="47"/>
      <c r="PJG817" s="47"/>
      <c r="PJH817" s="47"/>
      <c r="PJI817" s="47"/>
      <c r="PJJ817" s="47"/>
      <c r="PJK817" s="47"/>
      <c r="PJL817" s="47"/>
      <c r="PJM817" s="47"/>
      <c r="PJN817" s="47"/>
      <c r="PJO817" s="47"/>
      <c r="PJP817" s="47"/>
      <c r="PJQ817" s="47"/>
      <c r="PJR817" s="47"/>
      <c r="PJS817" s="47"/>
      <c r="PJT817" s="47"/>
      <c r="PJU817" s="47"/>
      <c r="PJV817" s="47"/>
      <c r="PJW817" s="47"/>
      <c r="PJX817" s="47"/>
      <c r="PJY817" s="47"/>
      <c r="PJZ817" s="47"/>
      <c r="PKA817" s="47"/>
      <c r="PKB817" s="47"/>
      <c r="PKC817" s="47"/>
      <c r="PKD817" s="47"/>
      <c r="PKE817" s="47"/>
      <c r="PKF817" s="47"/>
      <c r="PKG817" s="47"/>
      <c r="PKH817" s="47"/>
      <c r="PKI817" s="47"/>
      <c r="PKJ817" s="47"/>
      <c r="PKK817" s="47"/>
      <c r="PKL817" s="47"/>
      <c r="PKM817" s="47"/>
      <c r="PKN817" s="47"/>
      <c r="PKO817" s="47"/>
      <c r="PKP817" s="47"/>
      <c r="PKQ817" s="47"/>
      <c r="PKR817" s="47"/>
      <c r="PKS817" s="47"/>
      <c r="PKT817" s="47"/>
      <c r="PKU817" s="47"/>
      <c r="PKV817" s="47"/>
      <c r="PKW817" s="47"/>
      <c r="PKX817" s="47"/>
      <c r="PKY817" s="47"/>
      <c r="PKZ817" s="47"/>
      <c r="PLA817" s="47"/>
      <c r="PLB817" s="47"/>
      <c r="PLC817" s="47"/>
      <c r="PLD817" s="47"/>
      <c r="PLE817" s="47"/>
      <c r="PLF817" s="47"/>
      <c r="PLG817" s="47"/>
      <c r="PLH817" s="47"/>
      <c r="PLI817" s="47"/>
      <c r="PLJ817" s="47"/>
      <c r="PLK817" s="47"/>
      <c r="PLL817" s="47"/>
      <c r="PLM817" s="47"/>
      <c r="PLN817" s="47"/>
      <c r="PLO817" s="47"/>
      <c r="PLP817" s="47"/>
      <c r="PLQ817" s="47"/>
      <c r="PLR817" s="47"/>
      <c r="PLS817" s="47"/>
      <c r="PLT817" s="47"/>
      <c r="PLU817" s="47"/>
      <c r="PLV817" s="47"/>
      <c r="PLW817" s="47"/>
      <c r="PLX817" s="47"/>
      <c r="PLY817" s="47"/>
      <c r="PLZ817" s="47"/>
      <c r="PMA817" s="47"/>
      <c r="PMB817" s="47"/>
      <c r="PMC817" s="47"/>
      <c r="PMD817" s="47"/>
      <c r="PME817" s="47"/>
      <c r="PMF817" s="47"/>
      <c r="PMG817" s="47"/>
      <c r="PMH817" s="47"/>
      <c r="PMI817" s="47"/>
      <c r="PMJ817" s="47"/>
      <c r="PMK817" s="47"/>
      <c r="PML817" s="47"/>
      <c r="PMM817" s="47"/>
      <c r="PMN817" s="47"/>
      <c r="PMO817" s="47"/>
      <c r="PMP817" s="47"/>
      <c r="PMQ817" s="47"/>
      <c r="PMR817" s="47"/>
      <c r="PMS817" s="47"/>
      <c r="PMT817" s="47"/>
      <c r="PMU817" s="47"/>
      <c r="PMV817" s="47"/>
      <c r="PMW817" s="47"/>
      <c r="PMX817" s="47"/>
      <c r="PMY817" s="47"/>
      <c r="PMZ817" s="47"/>
      <c r="PNA817" s="47"/>
      <c r="PNB817" s="47"/>
      <c r="PNC817" s="47"/>
      <c r="PND817" s="47"/>
      <c r="PNE817" s="47"/>
      <c r="PNF817" s="47"/>
      <c r="PNG817" s="47"/>
      <c r="PNH817" s="47"/>
      <c r="PNI817" s="47"/>
      <c r="PNJ817" s="47"/>
      <c r="PNK817" s="47"/>
      <c r="PNL817" s="47"/>
      <c r="PNM817" s="47"/>
      <c r="PNN817" s="47"/>
      <c r="PNO817" s="47"/>
      <c r="PNP817" s="47"/>
      <c r="PNQ817" s="47"/>
      <c r="PNR817" s="47"/>
      <c r="PNS817" s="47"/>
      <c r="PNT817" s="47"/>
      <c r="PNU817" s="47"/>
      <c r="PNV817" s="47"/>
      <c r="PNW817" s="47"/>
      <c r="PNX817" s="47"/>
      <c r="PNY817" s="47"/>
      <c r="PNZ817" s="47"/>
      <c r="POA817" s="47"/>
      <c r="POB817" s="47"/>
      <c r="POC817" s="47"/>
      <c r="POD817" s="47"/>
      <c r="POE817" s="47"/>
      <c r="POF817" s="47"/>
      <c r="POG817" s="47"/>
      <c r="POH817" s="47"/>
      <c r="POI817" s="47"/>
      <c r="POJ817" s="47"/>
      <c r="POK817" s="47"/>
      <c r="POL817" s="47"/>
      <c r="POM817" s="47"/>
      <c r="PON817" s="47"/>
      <c r="POO817" s="47"/>
      <c r="POP817" s="47"/>
      <c r="POQ817" s="47"/>
      <c r="POR817" s="47"/>
      <c r="POS817" s="47"/>
      <c r="POT817" s="47"/>
      <c r="POU817" s="47"/>
      <c r="POV817" s="47"/>
      <c r="POW817" s="47"/>
      <c r="POX817" s="47"/>
      <c r="POY817" s="47"/>
      <c r="POZ817" s="47"/>
      <c r="PPA817" s="47"/>
      <c r="PPB817" s="47"/>
      <c r="PPC817" s="47"/>
      <c r="PPD817" s="47"/>
      <c r="PPE817" s="47"/>
      <c r="PPF817" s="47"/>
      <c r="PPG817" s="47"/>
      <c r="PPH817" s="47"/>
      <c r="PPI817" s="47"/>
      <c r="PPJ817" s="47"/>
      <c r="PPK817" s="47"/>
      <c r="PPL817" s="47"/>
      <c r="PPM817" s="47"/>
      <c r="PPN817" s="47"/>
      <c r="PPO817" s="47"/>
      <c r="PPP817" s="47"/>
      <c r="PPQ817" s="47"/>
      <c r="PPR817" s="47"/>
      <c r="PPS817" s="47"/>
      <c r="PPT817" s="47"/>
      <c r="PPU817" s="47"/>
      <c r="PPV817" s="47"/>
      <c r="PPW817" s="47"/>
      <c r="PPX817" s="47"/>
      <c r="PPY817" s="47"/>
      <c r="PPZ817" s="47"/>
      <c r="PQA817" s="47"/>
      <c r="PQB817" s="47"/>
      <c r="PQC817" s="47"/>
      <c r="PQD817" s="47"/>
      <c r="PQE817" s="47"/>
      <c r="PQF817" s="47"/>
      <c r="PQG817" s="47"/>
      <c r="PQH817" s="47"/>
      <c r="PQI817" s="47"/>
      <c r="PQJ817" s="47"/>
      <c r="PQK817" s="47"/>
      <c r="PQL817" s="47"/>
      <c r="PQM817" s="47"/>
      <c r="PQN817" s="47"/>
      <c r="PQO817" s="47"/>
      <c r="PQP817" s="47"/>
      <c r="PQQ817" s="47"/>
      <c r="PQR817" s="47"/>
      <c r="PQS817" s="47"/>
      <c r="PQT817" s="47"/>
      <c r="PQU817" s="47"/>
      <c r="PQV817" s="47"/>
      <c r="PQW817" s="47"/>
      <c r="PQX817" s="47"/>
      <c r="PQY817" s="47"/>
      <c r="PQZ817" s="47"/>
      <c r="PRA817" s="47"/>
      <c r="PRB817" s="47"/>
      <c r="PRC817" s="47"/>
      <c r="PRD817" s="47"/>
      <c r="PRE817" s="47"/>
      <c r="PRF817" s="47"/>
      <c r="PRG817" s="47"/>
      <c r="PRH817" s="47"/>
      <c r="PRI817" s="47"/>
      <c r="PRJ817" s="47"/>
      <c r="PRK817" s="47"/>
      <c r="PRL817" s="47"/>
      <c r="PRM817" s="47"/>
      <c r="PRN817" s="47"/>
      <c r="PRO817" s="47"/>
      <c r="PRP817" s="47"/>
      <c r="PRQ817" s="47"/>
      <c r="PRR817" s="47"/>
      <c r="PRS817" s="47"/>
      <c r="PRT817" s="47"/>
      <c r="PRU817" s="47"/>
      <c r="PRV817" s="47"/>
      <c r="PRW817" s="47"/>
      <c r="PRX817" s="47"/>
      <c r="PRY817" s="47"/>
      <c r="PRZ817" s="47"/>
      <c r="PSA817" s="47"/>
      <c r="PSB817" s="47"/>
      <c r="PSC817" s="47"/>
      <c r="PSD817" s="47"/>
      <c r="PSE817" s="47"/>
      <c r="PSF817" s="47"/>
      <c r="PSG817" s="47"/>
      <c r="PSH817" s="47"/>
      <c r="PSI817" s="47"/>
      <c r="PSJ817" s="47"/>
      <c r="PSK817" s="47"/>
      <c r="PSL817" s="47"/>
      <c r="PSM817" s="47"/>
      <c r="PSN817" s="47"/>
      <c r="PSO817" s="47"/>
      <c r="PSP817" s="47"/>
      <c r="PSQ817" s="47"/>
      <c r="PSR817" s="47"/>
      <c r="PSS817" s="47"/>
      <c r="PST817" s="47"/>
      <c r="PSU817" s="47"/>
      <c r="PSV817" s="47"/>
      <c r="PSW817" s="47"/>
      <c r="PSX817" s="47"/>
      <c r="PSY817" s="47"/>
      <c r="PSZ817" s="47"/>
      <c r="PTA817" s="47"/>
      <c r="PTB817" s="47"/>
      <c r="PTC817" s="47"/>
      <c r="PTD817" s="47"/>
      <c r="PTE817" s="47"/>
      <c r="PTF817" s="47"/>
      <c r="PTG817" s="47"/>
      <c r="PTH817" s="47"/>
      <c r="PTI817" s="47"/>
      <c r="PTJ817" s="47"/>
      <c r="PTK817" s="47"/>
      <c r="PTL817" s="47"/>
      <c r="PTM817" s="47"/>
      <c r="PTN817" s="47"/>
      <c r="PTO817" s="47"/>
      <c r="PTP817" s="47"/>
      <c r="PTQ817" s="47"/>
      <c r="PTR817" s="47"/>
      <c r="PTS817" s="47"/>
      <c r="PTT817" s="47"/>
      <c r="PTU817" s="47"/>
      <c r="PTV817" s="47"/>
      <c r="PTW817" s="47"/>
      <c r="PTX817" s="47"/>
      <c r="PTY817" s="47"/>
      <c r="PTZ817" s="47"/>
      <c r="PUA817" s="47"/>
      <c r="PUB817" s="47"/>
      <c r="PUC817" s="47"/>
      <c r="PUD817" s="47"/>
      <c r="PUE817" s="47"/>
      <c r="PUF817" s="47"/>
      <c r="PUG817" s="47"/>
      <c r="PUH817" s="47"/>
      <c r="PUI817" s="47"/>
      <c r="PUJ817" s="47"/>
      <c r="PUK817" s="47"/>
      <c r="PUL817" s="47"/>
      <c r="PUM817" s="47"/>
      <c r="PUN817" s="47"/>
      <c r="PUO817" s="47"/>
      <c r="PUP817" s="47"/>
      <c r="PUQ817" s="47"/>
      <c r="PUR817" s="47"/>
      <c r="PUS817" s="47"/>
      <c r="PUT817" s="47"/>
      <c r="PUU817" s="47"/>
      <c r="PUV817" s="47"/>
      <c r="PUW817" s="47"/>
      <c r="PUX817" s="47"/>
      <c r="PUY817" s="47"/>
      <c r="PUZ817" s="47"/>
      <c r="PVA817" s="47"/>
      <c r="PVB817" s="47"/>
      <c r="PVC817" s="47"/>
      <c r="PVD817" s="47"/>
      <c r="PVE817" s="47"/>
      <c r="PVF817" s="47"/>
      <c r="PVG817" s="47"/>
      <c r="PVH817" s="47"/>
      <c r="PVI817" s="47"/>
      <c r="PVJ817" s="47"/>
      <c r="PVK817" s="47"/>
      <c r="PVL817" s="47"/>
      <c r="PVM817" s="47"/>
      <c r="PVN817" s="47"/>
      <c r="PVO817" s="47"/>
      <c r="PVP817" s="47"/>
      <c r="PVQ817" s="47"/>
      <c r="PVR817" s="47"/>
      <c r="PVS817" s="47"/>
      <c r="PVT817" s="47"/>
      <c r="PVU817" s="47"/>
      <c r="PVV817" s="47"/>
      <c r="PVW817" s="47"/>
      <c r="PVX817" s="47"/>
      <c r="PVY817" s="47"/>
      <c r="PVZ817" s="47"/>
      <c r="PWA817" s="47"/>
      <c r="PWB817" s="47"/>
      <c r="PWC817" s="47"/>
      <c r="PWD817" s="47"/>
      <c r="PWE817" s="47"/>
      <c r="PWF817" s="47"/>
      <c r="PWG817" s="47"/>
      <c r="PWH817" s="47"/>
      <c r="PWI817" s="47"/>
      <c r="PWJ817" s="47"/>
      <c r="PWK817" s="47"/>
      <c r="PWL817" s="47"/>
      <c r="PWM817" s="47"/>
      <c r="PWN817" s="47"/>
      <c r="PWO817" s="47"/>
      <c r="PWP817" s="47"/>
      <c r="PWQ817" s="47"/>
      <c r="PWR817" s="47"/>
      <c r="PWS817" s="47"/>
      <c r="PWT817" s="47"/>
      <c r="PWU817" s="47"/>
      <c r="PWV817" s="47"/>
      <c r="PWW817" s="47"/>
      <c r="PWX817" s="47"/>
      <c r="PWY817" s="47"/>
      <c r="PWZ817" s="47"/>
      <c r="PXA817" s="47"/>
      <c r="PXB817" s="47"/>
      <c r="PXC817" s="47"/>
      <c r="PXD817" s="47"/>
      <c r="PXE817" s="47"/>
      <c r="PXF817" s="47"/>
      <c r="PXG817" s="47"/>
      <c r="PXH817" s="47"/>
      <c r="PXI817" s="47"/>
      <c r="PXJ817" s="47"/>
      <c r="PXK817" s="47"/>
      <c r="PXL817" s="47"/>
      <c r="PXM817" s="47"/>
      <c r="PXN817" s="47"/>
      <c r="PXO817" s="47"/>
      <c r="PXP817" s="47"/>
      <c r="PXQ817" s="47"/>
      <c r="PXR817" s="47"/>
      <c r="PXS817" s="47"/>
      <c r="PXT817" s="47"/>
      <c r="PXU817" s="47"/>
      <c r="PXV817" s="47"/>
      <c r="PXW817" s="47"/>
      <c r="PXX817" s="47"/>
      <c r="PXY817" s="47"/>
      <c r="PXZ817" s="47"/>
      <c r="PYA817" s="47"/>
      <c r="PYB817" s="47"/>
      <c r="PYC817" s="47"/>
      <c r="PYD817" s="47"/>
      <c r="PYE817" s="47"/>
      <c r="PYF817" s="47"/>
      <c r="PYG817" s="47"/>
      <c r="PYH817" s="47"/>
      <c r="PYI817" s="47"/>
      <c r="PYJ817" s="47"/>
      <c r="PYK817" s="47"/>
      <c r="PYL817" s="47"/>
      <c r="PYM817" s="47"/>
      <c r="PYN817" s="47"/>
      <c r="PYO817" s="47"/>
      <c r="PYP817" s="47"/>
      <c r="PYQ817" s="47"/>
      <c r="PYR817" s="47"/>
      <c r="PYS817" s="47"/>
      <c r="PYT817" s="47"/>
      <c r="PYU817" s="47"/>
      <c r="PYV817" s="47"/>
      <c r="PYW817" s="47"/>
      <c r="PYX817" s="47"/>
      <c r="PYY817" s="47"/>
      <c r="PYZ817" s="47"/>
      <c r="PZA817" s="47"/>
      <c r="PZB817" s="47"/>
      <c r="PZC817" s="47"/>
      <c r="PZD817" s="47"/>
      <c r="PZE817" s="47"/>
      <c r="PZF817" s="47"/>
      <c r="PZG817" s="47"/>
      <c r="PZH817" s="47"/>
      <c r="PZI817" s="47"/>
      <c r="PZJ817" s="47"/>
      <c r="PZK817" s="47"/>
      <c r="PZL817" s="47"/>
      <c r="PZM817" s="47"/>
      <c r="PZN817" s="47"/>
      <c r="PZO817" s="47"/>
      <c r="PZP817" s="47"/>
      <c r="PZQ817" s="47"/>
      <c r="PZR817" s="47"/>
      <c r="PZS817" s="47"/>
      <c r="PZT817" s="47"/>
      <c r="PZU817" s="47"/>
      <c r="PZV817" s="47"/>
      <c r="PZW817" s="47"/>
      <c r="PZX817" s="47"/>
      <c r="PZY817" s="47"/>
      <c r="PZZ817" s="47"/>
      <c r="QAA817" s="47"/>
      <c r="QAB817" s="47"/>
      <c r="QAC817" s="47"/>
      <c r="QAD817" s="47"/>
      <c r="QAE817" s="47"/>
      <c r="QAF817" s="47"/>
      <c r="QAG817" s="47"/>
      <c r="QAH817" s="47"/>
      <c r="QAI817" s="47"/>
      <c r="QAJ817" s="47"/>
      <c r="QAK817" s="47"/>
      <c r="QAL817" s="47"/>
      <c r="QAM817" s="47"/>
      <c r="QAN817" s="47"/>
      <c r="QAO817" s="47"/>
      <c r="QAP817" s="47"/>
      <c r="QAQ817" s="47"/>
      <c r="QAR817" s="47"/>
      <c r="QAS817" s="47"/>
      <c r="QAT817" s="47"/>
      <c r="QAU817" s="47"/>
      <c r="QAV817" s="47"/>
      <c r="QAW817" s="47"/>
      <c r="QAX817" s="47"/>
      <c r="QAY817" s="47"/>
      <c r="QAZ817" s="47"/>
      <c r="QBA817" s="47"/>
      <c r="QBB817" s="47"/>
      <c r="QBC817" s="47"/>
      <c r="QBD817" s="47"/>
      <c r="QBE817" s="47"/>
      <c r="QBF817" s="47"/>
      <c r="QBG817" s="47"/>
      <c r="QBH817" s="47"/>
      <c r="QBI817" s="47"/>
      <c r="QBJ817" s="47"/>
      <c r="QBK817" s="47"/>
      <c r="QBL817" s="47"/>
      <c r="QBM817" s="47"/>
      <c r="QBN817" s="47"/>
      <c r="QBO817" s="47"/>
      <c r="QBP817" s="47"/>
      <c r="QBQ817" s="47"/>
      <c r="QBR817" s="47"/>
      <c r="QBS817" s="47"/>
      <c r="QBT817" s="47"/>
      <c r="QBU817" s="47"/>
      <c r="QBV817" s="47"/>
      <c r="QBW817" s="47"/>
      <c r="QBX817" s="47"/>
      <c r="QBY817" s="47"/>
      <c r="QBZ817" s="47"/>
      <c r="QCA817" s="47"/>
      <c r="QCB817" s="47"/>
      <c r="QCC817" s="47"/>
      <c r="QCD817" s="47"/>
      <c r="QCE817" s="47"/>
      <c r="QCF817" s="47"/>
      <c r="QCG817" s="47"/>
      <c r="QCH817" s="47"/>
      <c r="QCI817" s="47"/>
      <c r="QCJ817" s="47"/>
      <c r="QCK817" s="47"/>
      <c r="QCL817" s="47"/>
      <c r="QCM817" s="47"/>
      <c r="QCN817" s="47"/>
      <c r="QCO817" s="47"/>
      <c r="QCP817" s="47"/>
      <c r="QCQ817" s="47"/>
      <c r="QCR817" s="47"/>
      <c r="QCS817" s="47"/>
      <c r="QCT817" s="47"/>
      <c r="QCU817" s="47"/>
      <c r="QCV817" s="47"/>
      <c r="QCW817" s="47"/>
      <c r="QCX817" s="47"/>
      <c r="QCY817" s="47"/>
      <c r="QCZ817" s="47"/>
      <c r="QDA817" s="47"/>
      <c r="QDB817" s="47"/>
      <c r="QDC817" s="47"/>
      <c r="QDD817" s="47"/>
      <c r="QDE817" s="47"/>
      <c r="QDF817" s="47"/>
      <c r="QDG817" s="47"/>
      <c r="QDH817" s="47"/>
      <c r="QDI817" s="47"/>
      <c r="QDJ817" s="47"/>
      <c r="QDK817" s="47"/>
      <c r="QDL817" s="47"/>
      <c r="QDM817" s="47"/>
      <c r="QDN817" s="47"/>
      <c r="QDO817" s="47"/>
      <c r="QDP817" s="47"/>
      <c r="QDQ817" s="47"/>
      <c r="QDR817" s="47"/>
      <c r="QDS817" s="47"/>
      <c r="QDT817" s="47"/>
      <c r="QDU817" s="47"/>
      <c r="QDV817" s="47"/>
      <c r="QDW817" s="47"/>
      <c r="QDX817" s="47"/>
      <c r="QDY817" s="47"/>
      <c r="QDZ817" s="47"/>
      <c r="QEA817" s="47"/>
      <c r="QEB817" s="47"/>
      <c r="QEC817" s="47"/>
      <c r="QED817" s="47"/>
      <c r="QEE817" s="47"/>
      <c r="QEF817" s="47"/>
      <c r="QEG817" s="47"/>
      <c r="QEH817" s="47"/>
      <c r="QEI817" s="47"/>
      <c r="QEJ817" s="47"/>
      <c r="QEK817" s="47"/>
      <c r="QEL817" s="47"/>
      <c r="QEM817" s="47"/>
      <c r="QEN817" s="47"/>
      <c r="QEO817" s="47"/>
      <c r="QEP817" s="47"/>
      <c r="QEQ817" s="47"/>
      <c r="QER817" s="47"/>
      <c r="QES817" s="47"/>
      <c r="QET817" s="47"/>
      <c r="QEU817" s="47"/>
      <c r="QEV817" s="47"/>
      <c r="QEW817" s="47"/>
      <c r="QEX817" s="47"/>
      <c r="QEY817" s="47"/>
      <c r="QEZ817" s="47"/>
      <c r="QFA817" s="47"/>
      <c r="QFB817" s="47"/>
      <c r="QFC817" s="47"/>
      <c r="QFD817" s="47"/>
      <c r="QFE817" s="47"/>
      <c r="QFF817" s="47"/>
      <c r="QFG817" s="47"/>
      <c r="QFH817" s="47"/>
      <c r="QFI817" s="47"/>
      <c r="QFJ817" s="47"/>
      <c r="QFK817" s="47"/>
      <c r="QFL817" s="47"/>
      <c r="QFM817" s="47"/>
      <c r="QFN817" s="47"/>
      <c r="QFO817" s="47"/>
      <c r="QFP817" s="47"/>
      <c r="QFQ817" s="47"/>
      <c r="QFR817" s="47"/>
      <c r="QFS817" s="47"/>
      <c r="QFT817" s="47"/>
      <c r="QFU817" s="47"/>
      <c r="QFV817" s="47"/>
      <c r="QFW817" s="47"/>
      <c r="QFX817" s="47"/>
      <c r="QFY817" s="47"/>
      <c r="QFZ817" s="47"/>
      <c r="QGA817" s="47"/>
      <c r="QGB817" s="47"/>
      <c r="QGC817" s="47"/>
      <c r="QGD817" s="47"/>
      <c r="QGE817" s="47"/>
      <c r="QGF817" s="47"/>
      <c r="QGG817" s="47"/>
      <c r="QGH817" s="47"/>
      <c r="QGI817" s="47"/>
      <c r="QGJ817" s="47"/>
      <c r="QGK817" s="47"/>
      <c r="QGL817" s="47"/>
      <c r="QGM817" s="47"/>
      <c r="QGN817" s="47"/>
      <c r="QGO817" s="47"/>
      <c r="QGP817" s="47"/>
      <c r="QGQ817" s="47"/>
      <c r="QGR817" s="47"/>
      <c r="QGS817" s="47"/>
      <c r="QGT817" s="47"/>
      <c r="QGU817" s="47"/>
      <c r="QGV817" s="47"/>
      <c r="QGW817" s="47"/>
      <c r="QGX817" s="47"/>
      <c r="QGY817" s="47"/>
      <c r="QGZ817" s="47"/>
      <c r="QHA817" s="47"/>
      <c r="QHB817" s="47"/>
      <c r="QHC817" s="47"/>
      <c r="QHD817" s="47"/>
      <c r="QHE817" s="47"/>
      <c r="QHF817" s="47"/>
      <c r="QHG817" s="47"/>
      <c r="QHH817" s="47"/>
      <c r="QHI817" s="47"/>
      <c r="QHJ817" s="47"/>
      <c r="QHK817" s="47"/>
      <c r="QHL817" s="47"/>
      <c r="QHM817" s="47"/>
      <c r="QHN817" s="47"/>
      <c r="QHO817" s="47"/>
      <c r="QHP817" s="47"/>
      <c r="QHQ817" s="47"/>
      <c r="QHR817" s="47"/>
      <c r="QHS817" s="47"/>
      <c r="QHT817" s="47"/>
      <c r="QHU817" s="47"/>
      <c r="QHV817" s="47"/>
      <c r="QHW817" s="47"/>
      <c r="QHX817" s="47"/>
      <c r="QHY817" s="47"/>
      <c r="QHZ817" s="47"/>
      <c r="QIA817" s="47"/>
      <c r="QIB817" s="47"/>
      <c r="QIC817" s="47"/>
      <c r="QID817" s="47"/>
      <c r="QIE817" s="47"/>
      <c r="QIF817" s="47"/>
      <c r="QIG817" s="47"/>
      <c r="QIH817" s="47"/>
      <c r="QII817" s="47"/>
      <c r="QIJ817" s="47"/>
      <c r="QIK817" s="47"/>
      <c r="QIL817" s="47"/>
      <c r="QIM817" s="47"/>
      <c r="QIN817" s="47"/>
      <c r="QIO817" s="47"/>
      <c r="QIP817" s="47"/>
      <c r="QIQ817" s="47"/>
      <c r="QIR817" s="47"/>
      <c r="QIS817" s="47"/>
      <c r="QIT817" s="47"/>
      <c r="QIU817" s="47"/>
      <c r="QIV817" s="47"/>
      <c r="QIW817" s="47"/>
      <c r="QIX817" s="47"/>
      <c r="QIY817" s="47"/>
      <c r="QIZ817" s="47"/>
      <c r="QJA817" s="47"/>
      <c r="QJB817" s="47"/>
      <c r="QJC817" s="47"/>
      <c r="QJD817" s="47"/>
      <c r="QJE817" s="47"/>
      <c r="QJF817" s="47"/>
      <c r="QJG817" s="47"/>
      <c r="QJH817" s="47"/>
      <c r="QJI817" s="47"/>
      <c r="QJJ817" s="47"/>
      <c r="QJK817" s="47"/>
      <c r="QJL817" s="47"/>
      <c r="QJM817" s="47"/>
      <c r="QJN817" s="47"/>
      <c r="QJO817" s="47"/>
      <c r="QJP817" s="47"/>
      <c r="QJQ817" s="47"/>
      <c r="QJR817" s="47"/>
      <c r="QJS817" s="47"/>
      <c r="QJT817" s="47"/>
      <c r="QJU817" s="47"/>
      <c r="QJV817" s="47"/>
      <c r="QJW817" s="47"/>
      <c r="QJX817" s="47"/>
      <c r="QJY817" s="47"/>
      <c r="QJZ817" s="47"/>
      <c r="QKA817" s="47"/>
      <c r="QKB817" s="47"/>
      <c r="QKC817" s="47"/>
      <c r="QKD817" s="47"/>
      <c r="QKE817" s="47"/>
      <c r="QKF817" s="47"/>
      <c r="QKG817" s="47"/>
      <c r="QKH817" s="47"/>
      <c r="QKI817" s="47"/>
      <c r="QKJ817" s="47"/>
      <c r="QKK817" s="47"/>
      <c r="QKL817" s="47"/>
      <c r="QKM817" s="47"/>
      <c r="QKN817" s="47"/>
      <c r="QKO817" s="47"/>
      <c r="QKP817" s="47"/>
      <c r="QKQ817" s="47"/>
      <c r="QKR817" s="47"/>
      <c r="QKS817" s="47"/>
      <c r="QKT817" s="47"/>
      <c r="QKU817" s="47"/>
      <c r="QKV817" s="47"/>
      <c r="QKW817" s="47"/>
      <c r="QKX817" s="47"/>
      <c r="QKY817" s="47"/>
      <c r="QKZ817" s="47"/>
      <c r="QLA817" s="47"/>
      <c r="QLB817" s="47"/>
      <c r="QLC817" s="47"/>
      <c r="QLD817" s="47"/>
      <c r="QLE817" s="47"/>
      <c r="QLF817" s="47"/>
      <c r="QLG817" s="47"/>
      <c r="QLH817" s="47"/>
      <c r="QLI817" s="47"/>
      <c r="QLJ817" s="47"/>
      <c r="QLK817" s="47"/>
      <c r="QLL817" s="47"/>
      <c r="QLM817" s="47"/>
      <c r="QLN817" s="47"/>
      <c r="QLO817" s="47"/>
      <c r="QLP817" s="47"/>
      <c r="QLQ817" s="47"/>
      <c r="QLR817" s="47"/>
      <c r="QLS817" s="47"/>
      <c r="QLT817" s="47"/>
      <c r="QLU817" s="47"/>
      <c r="QLV817" s="47"/>
      <c r="QLW817" s="47"/>
      <c r="QLX817" s="47"/>
      <c r="QLY817" s="47"/>
      <c r="QLZ817" s="47"/>
      <c r="QMA817" s="47"/>
      <c r="QMB817" s="47"/>
      <c r="QMC817" s="47"/>
      <c r="QMD817" s="47"/>
      <c r="QME817" s="47"/>
      <c r="QMF817" s="47"/>
      <c r="QMG817" s="47"/>
      <c r="QMH817" s="47"/>
      <c r="QMI817" s="47"/>
      <c r="QMJ817" s="47"/>
      <c r="QMK817" s="47"/>
      <c r="QML817" s="47"/>
      <c r="QMM817" s="47"/>
      <c r="QMN817" s="47"/>
      <c r="QMO817" s="47"/>
      <c r="QMP817" s="47"/>
      <c r="QMQ817" s="47"/>
      <c r="QMR817" s="47"/>
      <c r="QMS817" s="47"/>
      <c r="QMT817" s="47"/>
      <c r="QMU817" s="47"/>
      <c r="QMV817" s="47"/>
      <c r="QMW817" s="47"/>
      <c r="QMX817" s="47"/>
      <c r="QMY817" s="47"/>
      <c r="QMZ817" s="47"/>
      <c r="QNA817" s="47"/>
      <c r="QNB817" s="47"/>
      <c r="QNC817" s="47"/>
      <c r="QND817" s="47"/>
      <c r="QNE817" s="47"/>
      <c r="QNF817" s="47"/>
      <c r="QNG817" s="47"/>
      <c r="QNH817" s="47"/>
      <c r="QNI817" s="47"/>
      <c r="QNJ817" s="47"/>
      <c r="QNK817" s="47"/>
      <c r="QNL817" s="47"/>
      <c r="QNM817" s="47"/>
      <c r="QNN817" s="47"/>
      <c r="QNO817" s="47"/>
      <c r="QNP817" s="47"/>
      <c r="QNQ817" s="47"/>
      <c r="QNR817" s="47"/>
      <c r="QNS817" s="47"/>
      <c r="QNT817" s="47"/>
      <c r="QNU817" s="47"/>
      <c r="QNV817" s="47"/>
      <c r="QNW817" s="47"/>
      <c r="QNX817" s="47"/>
      <c r="QNY817" s="47"/>
      <c r="QNZ817" s="47"/>
      <c r="QOA817" s="47"/>
      <c r="QOB817" s="47"/>
      <c r="QOC817" s="47"/>
      <c r="QOD817" s="47"/>
      <c r="QOE817" s="47"/>
      <c r="QOF817" s="47"/>
      <c r="QOG817" s="47"/>
      <c r="QOH817" s="47"/>
      <c r="QOI817" s="47"/>
      <c r="QOJ817" s="47"/>
      <c r="QOK817" s="47"/>
      <c r="QOL817" s="47"/>
      <c r="QOM817" s="47"/>
      <c r="QON817" s="47"/>
      <c r="QOO817" s="47"/>
      <c r="QOP817" s="47"/>
      <c r="QOQ817" s="47"/>
      <c r="QOR817" s="47"/>
      <c r="QOS817" s="47"/>
      <c r="QOT817" s="47"/>
      <c r="QOU817" s="47"/>
      <c r="QOV817" s="47"/>
      <c r="QOW817" s="47"/>
      <c r="QOX817" s="47"/>
      <c r="QOY817" s="47"/>
      <c r="QOZ817" s="47"/>
      <c r="QPA817" s="47"/>
      <c r="QPB817" s="47"/>
      <c r="QPC817" s="47"/>
      <c r="QPD817" s="47"/>
      <c r="QPE817" s="47"/>
      <c r="QPF817" s="47"/>
      <c r="QPG817" s="47"/>
      <c r="QPH817" s="47"/>
      <c r="QPI817" s="47"/>
      <c r="QPJ817" s="47"/>
      <c r="QPK817" s="47"/>
      <c r="QPL817" s="47"/>
      <c r="QPM817" s="47"/>
      <c r="QPN817" s="47"/>
      <c r="QPO817" s="47"/>
      <c r="QPP817" s="47"/>
      <c r="QPQ817" s="47"/>
      <c r="QPR817" s="47"/>
      <c r="QPS817" s="47"/>
      <c r="QPT817" s="47"/>
      <c r="QPU817" s="47"/>
      <c r="QPV817" s="47"/>
      <c r="QPW817" s="47"/>
      <c r="QPX817" s="47"/>
      <c r="QPY817" s="47"/>
      <c r="QPZ817" s="47"/>
      <c r="QQA817" s="47"/>
      <c r="QQB817" s="47"/>
      <c r="QQC817" s="47"/>
      <c r="QQD817" s="47"/>
      <c r="QQE817" s="47"/>
      <c r="QQF817" s="47"/>
      <c r="QQG817" s="47"/>
      <c r="QQH817" s="47"/>
      <c r="QQI817" s="47"/>
      <c r="QQJ817" s="47"/>
      <c r="QQK817" s="47"/>
      <c r="QQL817" s="47"/>
      <c r="QQM817" s="47"/>
      <c r="QQN817" s="47"/>
      <c r="QQO817" s="47"/>
      <c r="QQP817" s="47"/>
      <c r="QQQ817" s="47"/>
      <c r="QQR817" s="47"/>
      <c r="QQS817" s="47"/>
      <c r="QQT817" s="47"/>
      <c r="QQU817" s="47"/>
      <c r="QQV817" s="47"/>
      <c r="QQW817" s="47"/>
      <c r="QQX817" s="47"/>
      <c r="QQY817" s="47"/>
      <c r="QQZ817" s="47"/>
      <c r="QRA817" s="47"/>
      <c r="QRB817" s="47"/>
      <c r="QRC817" s="47"/>
      <c r="QRD817" s="47"/>
      <c r="QRE817" s="47"/>
      <c r="QRF817" s="47"/>
      <c r="QRG817" s="47"/>
      <c r="QRH817" s="47"/>
      <c r="QRI817" s="47"/>
      <c r="QRJ817" s="47"/>
      <c r="QRK817" s="47"/>
      <c r="QRL817" s="47"/>
      <c r="QRM817" s="47"/>
      <c r="QRN817" s="47"/>
      <c r="QRO817" s="47"/>
      <c r="QRP817" s="47"/>
      <c r="QRQ817" s="47"/>
      <c r="QRR817" s="47"/>
      <c r="QRS817" s="47"/>
      <c r="QRT817" s="47"/>
      <c r="QRU817" s="47"/>
      <c r="QRV817" s="47"/>
      <c r="QRW817" s="47"/>
      <c r="QRX817" s="47"/>
      <c r="QRY817" s="47"/>
      <c r="QRZ817" s="47"/>
      <c r="QSA817" s="47"/>
      <c r="QSB817" s="47"/>
      <c r="QSC817" s="47"/>
      <c r="QSD817" s="47"/>
      <c r="QSE817" s="47"/>
      <c r="QSF817" s="47"/>
      <c r="QSG817" s="47"/>
      <c r="QSH817" s="47"/>
      <c r="QSI817" s="47"/>
      <c r="QSJ817" s="47"/>
      <c r="QSK817" s="47"/>
      <c r="QSL817" s="47"/>
      <c r="QSM817" s="47"/>
      <c r="QSN817" s="47"/>
      <c r="QSO817" s="47"/>
      <c r="QSP817" s="47"/>
      <c r="QSQ817" s="47"/>
      <c r="QSR817" s="47"/>
      <c r="QSS817" s="47"/>
      <c r="QST817" s="47"/>
      <c r="QSU817" s="47"/>
      <c r="QSV817" s="47"/>
      <c r="QSW817" s="47"/>
      <c r="QSX817" s="47"/>
      <c r="QSY817" s="47"/>
      <c r="QSZ817" s="47"/>
      <c r="QTA817" s="47"/>
      <c r="QTB817" s="47"/>
      <c r="QTC817" s="47"/>
      <c r="QTD817" s="47"/>
      <c r="QTE817" s="47"/>
      <c r="QTF817" s="47"/>
      <c r="QTG817" s="47"/>
      <c r="QTH817" s="47"/>
      <c r="QTI817" s="47"/>
      <c r="QTJ817" s="47"/>
      <c r="QTK817" s="47"/>
      <c r="QTL817" s="47"/>
      <c r="QTM817" s="47"/>
      <c r="QTN817" s="47"/>
      <c r="QTO817" s="47"/>
      <c r="QTP817" s="47"/>
      <c r="QTQ817" s="47"/>
      <c r="QTR817" s="47"/>
      <c r="QTS817" s="47"/>
      <c r="QTT817" s="47"/>
      <c r="QTU817" s="47"/>
      <c r="QTV817" s="47"/>
      <c r="QTW817" s="47"/>
      <c r="QTX817" s="47"/>
      <c r="QTY817" s="47"/>
      <c r="QTZ817" s="47"/>
      <c r="QUA817" s="47"/>
      <c r="QUB817" s="47"/>
      <c r="QUC817" s="47"/>
      <c r="QUD817" s="47"/>
      <c r="QUE817" s="47"/>
      <c r="QUF817" s="47"/>
      <c r="QUG817" s="47"/>
      <c r="QUH817" s="47"/>
      <c r="QUI817" s="47"/>
      <c r="QUJ817" s="47"/>
      <c r="QUK817" s="47"/>
      <c r="QUL817" s="47"/>
      <c r="QUM817" s="47"/>
      <c r="QUN817" s="47"/>
      <c r="QUO817" s="47"/>
      <c r="QUP817" s="47"/>
      <c r="QUQ817" s="47"/>
      <c r="QUR817" s="47"/>
      <c r="QUS817" s="47"/>
      <c r="QUT817" s="47"/>
      <c r="QUU817" s="47"/>
      <c r="QUV817" s="47"/>
      <c r="QUW817" s="47"/>
      <c r="QUX817" s="47"/>
      <c r="QUY817" s="47"/>
      <c r="QUZ817" s="47"/>
      <c r="QVA817" s="47"/>
      <c r="QVB817" s="47"/>
      <c r="QVC817" s="47"/>
      <c r="QVD817" s="47"/>
      <c r="QVE817" s="47"/>
      <c r="QVF817" s="47"/>
      <c r="QVG817" s="47"/>
      <c r="QVH817" s="47"/>
      <c r="QVI817" s="47"/>
      <c r="QVJ817" s="47"/>
      <c r="QVK817" s="47"/>
      <c r="QVL817" s="47"/>
      <c r="QVM817" s="47"/>
      <c r="QVN817" s="47"/>
      <c r="QVO817" s="47"/>
      <c r="QVP817" s="47"/>
      <c r="QVQ817" s="47"/>
      <c r="QVR817" s="47"/>
      <c r="QVS817" s="47"/>
      <c r="QVT817" s="47"/>
      <c r="QVU817" s="47"/>
      <c r="QVV817" s="47"/>
      <c r="QVW817" s="47"/>
      <c r="QVX817" s="47"/>
      <c r="QVY817" s="47"/>
      <c r="QVZ817" s="47"/>
      <c r="QWA817" s="47"/>
      <c r="QWB817" s="47"/>
      <c r="QWC817" s="47"/>
      <c r="QWD817" s="47"/>
      <c r="QWE817" s="47"/>
      <c r="QWF817" s="47"/>
      <c r="QWG817" s="47"/>
      <c r="QWH817" s="47"/>
      <c r="QWI817" s="47"/>
      <c r="QWJ817" s="47"/>
      <c r="QWK817" s="47"/>
      <c r="QWL817" s="47"/>
      <c r="QWM817" s="47"/>
      <c r="QWN817" s="47"/>
      <c r="QWO817" s="47"/>
      <c r="QWP817" s="47"/>
      <c r="QWQ817" s="47"/>
      <c r="QWR817" s="47"/>
      <c r="QWS817" s="47"/>
      <c r="QWT817" s="47"/>
      <c r="QWU817" s="47"/>
      <c r="QWV817" s="47"/>
      <c r="QWW817" s="47"/>
      <c r="QWX817" s="47"/>
      <c r="QWY817" s="47"/>
      <c r="QWZ817" s="47"/>
      <c r="QXA817" s="47"/>
      <c r="QXB817" s="47"/>
      <c r="QXC817" s="47"/>
      <c r="QXD817" s="47"/>
      <c r="QXE817" s="47"/>
      <c r="QXF817" s="47"/>
      <c r="QXG817" s="47"/>
      <c r="QXH817" s="47"/>
      <c r="QXI817" s="47"/>
      <c r="QXJ817" s="47"/>
      <c r="QXK817" s="47"/>
      <c r="QXL817" s="47"/>
      <c r="QXM817" s="47"/>
      <c r="QXN817" s="47"/>
      <c r="QXO817" s="47"/>
      <c r="QXP817" s="47"/>
      <c r="QXQ817" s="47"/>
      <c r="QXR817" s="47"/>
      <c r="QXS817" s="47"/>
      <c r="QXT817" s="47"/>
      <c r="QXU817" s="47"/>
      <c r="QXV817" s="47"/>
      <c r="QXW817" s="47"/>
      <c r="QXX817" s="47"/>
      <c r="QXY817" s="47"/>
      <c r="QXZ817" s="47"/>
      <c r="QYA817" s="47"/>
      <c r="QYB817" s="47"/>
      <c r="QYC817" s="47"/>
      <c r="QYD817" s="47"/>
      <c r="QYE817" s="47"/>
      <c r="QYF817" s="47"/>
      <c r="QYG817" s="47"/>
      <c r="QYH817" s="47"/>
      <c r="QYI817" s="47"/>
      <c r="QYJ817" s="47"/>
      <c r="QYK817" s="47"/>
      <c r="QYL817" s="47"/>
      <c r="QYM817" s="47"/>
      <c r="QYN817" s="47"/>
      <c r="QYO817" s="47"/>
      <c r="QYP817" s="47"/>
      <c r="QYQ817" s="47"/>
      <c r="QYR817" s="47"/>
      <c r="QYS817" s="47"/>
      <c r="QYT817" s="47"/>
      <c r="QYU817" s="47"/>
      <c r="QYV817" s="47"/>
      <c r="QYW817" s="47"/>
      <c r="QYX817" s="47"/>
      <c r="QYY817" s="47"/>
      <c r="QYZ817" s="47"/>
      <c r="QZA817" s="47"/>
      <c r="QZB817" s="47"/>
      <c r="QZC817" s="47"/>
      <c r="QZD817" s="47"/>
      <c r="QZE817" s="47"/>
      <c r="QZF817" s="47"/>
      <c r="QZG817" s="47"/>
      <c r="QZH817" s="47"/>
      <c r="QZI817" s="47"/>
      <c r="QZJ817" s="47"/>
      <c r="QZK817" s="47"/>
      <c r="QZL817" s="47"/>
      <c r="QZM817" s="47"/>
      <c r="QZN817" s="47"/>
      <c r="QZO817" s="47"/>
      <c r="QZP817" s="47"/>
      <c r="QZQ817" s="47"/>
      <c r="QZR817" s="47"/>
      <c r="QZS817" s="47"/>
      <c r="QZT817" s="47"/>
      <c r="QZU817" s="47"/>
      <c r="QZV817" s="47"/>
      <c r="QZW817" s="47"/>
      <c r="QZX817" s="47"/>
      <c r="QZY817" s="47"/>
      <c r="QZZ817" s="47"/>
      <c r="RAA817" s="47"/>
      <c r="RAB817" s="47"/>
      <c r="RAC817" s="47"/>
      <c r="RAD817" s="47"/>
      <c r="RAE817" s="47"/>
      <c r="RAF817" s="47"/>
      <c r="RAG817" s="47"/>
      <c r="RAH817" s="47"/>
      <c r="RAI817" s="47"/>
      <c r="RAJ817" s="47"/>
      <c r="RAK817" s="47"/>
      <c r="RAL817" s="47"/>
      <c r="RAM817" s="47"/>
      <c r="RAN817" s="47"/>
      <c r="RAO817" s="47"/>
      <c r="RAP817" s="47"/>
      <c r="RAQ817" s="47"/>
      <c r="RAR817" s="47"/>
      <c r="RAS817" s="47"/>
      <c r="RAT817" s="47"/>
      <c r="RAU817" s="47"/>
      <c r="RAV817" s="47"/>
      <c r="RAW817" s="47"/>
      <c r="RAX817" s="47"/>
      <c r="RAY817" s="47"/>
      <c r="RAZ817" s="47"/>
      <c r="RBA817" s="47"/>
      <c r="RBB817" s="47"/>
      <c r="RBC817" s="47"/>
      <c r="RBD817" s="47"/>
      <c r="RBE817" s="47"/>
      <c r="RBF817" s="47"/>
      <c r="RBG817" s="47"/>
      <c r="RBH817" s="47"/>
      <c r="RBI817" s="47"/>
      <c r="RBJ817" s="47"/>
      <c r="RBK817" s="47"/>
      <c r="RBL817" s="47"/>
      <c r="RBM817" s="47"/>
      <c r="RBN817" s="47"/>
      <c r="RBO817" s="47"/>
      <c r="RBP817" s="47"/>
      <c r="RBQ817" s="47"/>
      <c r="RBR817" s="47"/>
      <c r="RBS817" s="47"/>
      <c r="RBT817" s="47"/>
      <c r="RBU817" s="47"/>
      <c r="RBV817" s="47"/>
      <c r="RBW817" s="47"/>
      <c r="RBX817" s="47"/>
      <c r="RBY817" s="47"/>
      <c r="RBZ817" s="47"/>
      <c r="RCA817" s="47"/>
      <c r="RCB817" s="47"/>
      <c r="RCC817" s="47"/>
      <c r="RCD817" s="47"/>
      <c r="RCE817" s="47"/>
      <c r="RCF817" s="47"/>
      <c r="RCG817" s="47"/>
      <c r="RCH817" s="47"/>
      <c r="RCI817" s="47"/>
      <c r="RCJ817" s="47"/>
      <c r="RCK817" s="47"/>
      <c r="RCL817" s="47"/>
      <c r="RCM817" s="47"/>
      <c r="RCN817" s="47"/>
      <c r="RCO817" s="47"/>
      <c r="RCP817" s="47"/>
      <c r="RCQ817" s="47"/>
      <c r="RCR817" s="47"/>
      <c r="RCS817" s="47"/>
      <c r="RCT817" s="47"/>
      <c r="RCU817" s="47"/>
      <c r="RCV817" s="47"/>
      <c r="RCW817" s="47"/>
      <c r="RCX817" s="47"/>
      <c r="RCY817" s="47"/>
      <c r="RCZ817" s="47"/>
      <c r="RDA817" s="47"/>
      <c r="RDB817" s="47"/>
      <c r="RDC817" s="47"/>
      <c r="RDD817" s="47"/>
      <c r="RDE817" s="47"/>
      <c r="RDF817" s="47"/>
      <c r="RDG817" s="47"/>
      <c r="RDH817" s="47"/>
      <c r="RDI817" s="47"/>
      <c r="RDJ817" s="47"/>
      <c r="RDK817" s="47"/>
      <c r="RDL817" s="47"/>
      <c r="RDM817" s="47"/>
      <c r="RDN817" s="47"/>
      <c r="RDO817" s="47"/>
      <c r="RDP817" s="47"/>
      <c r="RDQ817" s="47"/>
      <c r="RDR817" s="47"/>
      <c r="RDS817" s="47"/>
      <c r="RDT817" s="47"/>
      <c r="RDU817" s="47"/>
      <c r="RDV817" s="47"/>
      <c r="RDW817" s="47"/>
      <c r="RDX817" s="47"/>
      <c r="RDY817" s="47"/>
      <c r="RDZ817" s="47"/>
      <c r="REA817" s="47"/>
      <c r="REB817" s="47"/>
      <c r="REC817" s="47"/>
      <c r="RED817" s="47"/>
      <c r="REE817" s="47"/>
      <c r="REF817" s="47"/>
      <c r="REG817" s="47"/>
      <c r="REH817" s="47"/>
      <c r="REI817" s="47"/>
      <c r="REJ817" s="47"/>
      <c r="REK817" s="47"/>
      <c r="REL817" s="47"/>
      <c r="REM817" s="47"/>
      <c r="REN817" s="47"/>
      <c r="REO817" s="47"/>
      <c r="REP817" s="47"/>
      <c r="REQ817" s="47"/>
      <c r="RER817" s="47"/>
      <c r="RES817" s="47"/>
      <c r="RET817" s="47"/>
      <c r="REU817" s="47"/>
      <c r="REV817" s="47"/>
      <c r="REW817" s="47"/>
      <c r="REX817" s="47"/>
      <c r="REY817" s="47"/>
      <c r="REZ817" s="47"/>
      <c r="RFA817" s="47"/>
      <c r="RFB817" s="47"/>
      <c r="RFC817" s="47"/>
      <c r="RFD817" s="47"/>
      <c r="RFE817" s="47"/>
      <c r="RFF817" s="47"/>
      <c r="RFG817" s="47"/>
      <c r="RFH817" s="47"/>
      <c r="RFI817" s="47"/>
      <c r="RFJ817" s="47"/>
      <c r="RFK817" s="47"/>
      <c r="RFL817" s="47"/>
      <c r="RFM817" s="47"/>
      <c r="RFN817" s="47"/>
      <c r="RFO817" s="47"/>
      <c r="RFP817" s="47"/>
      <c r="RFQ817" s="47"/>
      <c r="RFR817" s="47"/>
      <c r="RFS817" s="47"/>
      <c r="RFT817" s="47"/>
      <c r="RFU817" s="47"/>
      <c r="RFV817" s="47"/>
      <c r="RFW817" s="47"/>
      <c r="RFX817" s="47"/>
      <c r="RFY817" s="47"/>
      <c r="RFZ817" s="47"/>
      <c r="RGA817" s="47"/>
      <c r="RGB817" s="47"/>
      <c r="RGC817" s="47"/>
      <c r="RGD817" s="47"/>
      <c r="RGE817" s="47"/>
      <c r="RGF817" s="47"/>
      <c r="RGG817" s="47"/>
      <c r="RGH817" s="47"/>
      <c r="RGI817" s="47"/>
      <c r="RGJ817" s="47"/>
      <c r="RGK817" s="47"/>
      <c r="RGL817" s="47"/>
      <c r="RGM817" s="47"/>
      <c r="RGN817" s="47"/>
      <c r="RGO817" s="47"/>
      <c r="RGP817" s="47"/>
      <c r="RGQ817" s="47"/>
      <c r="RGR817" s="47"/>
      <c r="RGS817" s="47"/>
      <c r="RGT817" s="47"/>
      <c r="RGU817" s="47"/>
      <c r="RGV817" s="47"/>
      <c r="RGW817" s="47"/>
      <c r="RGX817" s="47"/>
      <c r="RGY817" s="47"/>
      <c r="RGZ817" s="47"/>
      <c r="RHA817" s="47"/>
      <c r="RHB817" s="47"/>
      <c r="RHC817" s="47"/>
      <c r="RHD817" s="47"/>
      <c r="RHE817" s="47"/>
      <c r="RHF817" s="47"/>
      <c r="RHG817" s="47"/>
      <c r="RHH817" s="47"/>
      <c r="RHI817" s="47"/>
      <c r="RHJ817" s="47"/>
      <c r="RHK817" s="47"/>
      <c r="RHL817" s="47"/>
      <c r="RHM817" s="47"/>
      <c r="RHN817" s="47"/>
      <c r="RHO817" s="47"/>
      <c r="RHP817" s="47"/>
      <c r="RHQ817" s="47"/>
      <c r="RHR817" s="47"/>
      <c r="RHS817" s="47"/>
      <c r="RHT817" s="47"/>
      <c r="RHU817" s="47"/>
      <c r="RHV817" s="47"/>
      <c r="RHW817" s="47"/>
      <c r="RHX817" s="47"/>
      <c r="RHY817" s="47"/>
      <c r="RHZ817" s="47"/>
      <c r="RIA817" s="47"/>
      <c r="RIB817" s="47"/>
      <c r="RIC817" s="47"/>
      <c r="RID817" s="47"/>
      <c r="RIE817" s="47"/>
      <c r="RIF817" s="47"/>
      <c r="RIG817" s="47"/>
      <c r="RIH817" s="47"/>
      <c r="RII817" s="47"/>
      <c r="RIJ817" s="47"/>
      <c r="RIK817" s="47"/>
      <c r="RIL817" s="47"/>
      <c r="RIM817" s="47"/>
      <c r="RIN817" s="47"/>
      <c r="RIO817" s="47"/>
      <c r="RIP817" s="47"/>
      <c r="RIQ817" s="47"/>
      <c r="RIR817" s="47"/>
      <c r="RIS817" s="47"/>
      <c r="RIT817" s="47"/>
      <c r="RIU817" s="47"/>
      <c r="RIV817" s="47"/>
      <c r="RIW817" s="47"/>
      <c r="RIX817" s="47"/>
      <c r="RIY817" s="47"/>
      <c r="RIZ817" s="47"/>
      <c r="RJA817" s="47"/>
      <c r="RJB817" s="47"/>
      <c r="RJC817" s="47"/>
      <c r="RJD817" s="47"/>
      <c r="RJE817" s="47"/>
      <c r="RJF817" s="47"/>
      <c r="RJG817" s="47"/>
      <c r="RJH817" s="47"/>
      <c r="RJI817" s="47"/>
      <c r="RJJ817" s="47"/>
      <c r="RJK817" s="47"/>
      <c r="RJL817" s="47"/>
      <c r="RJM817" s="47"/>
      <c r="RJN817" s="47"/>
      <c r="RJO817" s="47"/>
      <c r="RJP817" s="47"/>
      <c r="RJQ817" s="47"/>
      <c r="RJR817" s="47"/>
      <c r="RJS817" s="47"/>
      <c r="RJT817" s="47"/>
      <c r="RJU817" s="47"/>
      <c r="RJV817" s="47"/>
      <c r="RJW817" s="47"/>
      <c r="RJX817" s="47"/>
      <c r="RJY817" s="47"/>
      <c r="RJZ817" s="47"/>
      <c r="RKA817" s="47"/>
      <c r="RKB817" s="47"/>
      <c r="RKC817" s="47"/>
      <c r="RKD817" s="47"/>
      <c r="RKE817" s="47"/>
      <c r="RKF817" s="47"/>
      <c r="RKG817" s="47"/>
      <c r="RKH817" s="47"/>
      <c r="RKI817" s="47"/>
      <c r="RKJ817" s="47"/>
      <c r="RKK817" s="47"/>
      <c r="RKL817" s="47"/>
      <c r="RKM817" s="47"/>
      <c r="RKN817" s="47"/>
      <c r="RKO817" s="47"/>
      <c r="RKP817" s="47"/>
      <c r="RKQ817" s="47"/>
      <c r="RKR817" s="47"/>
      <c r="RKS817" s="47"/>
      <c r="RKT817" s="47"/>
      <c r="RKU817" s="47"/>
      <c r="RKV817" s="47"/>
      <c r="RKW817" s="47"/>
      <c r="RKX817" s="47"/>
      <c r="RKY817" s="47"/>
      <c r="RKZ817" s="47"/>
      <c r="RLA817" s="47"/>
      <c r="RLB817" s="47"/>
      <c r="RLC817" s="47"/>
      <c r="RLD817" s="47"/>
      <c r="RLE817" s="47"/>
      <c r="RLF817" s="47"/>
      <c r="RLG817" s="47"/>
      <c r="RLH817" s="47"/>
      <c r="RLI817" s="47"/>
      <c r="RLJ817" s="47"/>
      <c r="RLK817" s="47"/>
      <c r="RLL817" s="47"/>
      <c r="RLM817" s="47"/>
      <c r="RLN817" s="47"/>
      <c r="RLO817" s="47"/>
      <c r="RLP817" s="47"/>
      <c r="RLQ817" s="47"/>
      <c r="RLR817" s="47"/>
      <c r="RLS817" s="47"/>
      <c r="RLT817" s="47"/>
      <c r="RLU817" s="47"/>
      <c r="RLV817" s="47"/>
      <c r="RLW817" s="47"/>
      <c r="RLX817" s="47"/>
      <c r="RLY817" s="47"/>
      <c r="RLZ817" s="47"/>
      <c r="RMA817" s="47"/>
      <c r="RMB817" s="47"/>
      <c r="RMC817" s="47"/>
      <c r="RMD817" s="47"/>
      <c r="RME817" s="47"/>
      <c r="RMF817" s="47"/>
      <c r="RMG817" s="47"/>
      <c r="RMH817" s="47"/>
      <c r="RMI817" s="47"/>
      <c r="RMJ817" s="47"/>
      <c r="RMK817" s="47"/>
      <c r="RML817" s="47"/>
      <c r="RMM817" s="47"/>
      <c r="RMN817" s="47"/>
      <c r="RMO817" s="47"/>
      <c r="RMP817" s="47"/>
      <c r="RMQ817" s="47"/>
      <c r="RMR817" s="47"/>
      <c r="RMS817" s="47"/>
      <c r="RMT817" s="47"/>
      <c r="RMU817" s="47"/>
      <c r="RMV817" s="47"/>
      <c r="RMW817" s="47"/>
      <c r="RMX817" s="47"/>
      <c r="RMY817" s="47"/>
      <c r="RMZ817" s="47"/>
      <c r="RNA817" s="47"/>
      <c r="RNB817" s="47"/>
      <c r="RNC817" s="47"/>
      <c r="RND817" s="47"/>
      <c r="RNE817" s="47"/>
      <c r="RNF817" s="47"/>
      <c r="RNG817" s="47"/>
      <c r="RNH817" s="47"/>
      <c r="RNI817" s="47"/>
      <c r="RNJ817" s="47"/>
      <c r="RNK817" s="47"/>
      <c r="RNL817" s="47"/>
      <c r="RNM817" s="47"/>
      <c r="RNN817" s="47"/>
      <c r="RNO817" s="47"/>
      <c r="RNP817" s="47"/>
      <c r="RNQ817" s="47"/>
      <c r="RNR817" s="47"/>
      <c r="RNS817" s="47"/>
      <c r="RNT817" s="47"/>
      <c r="RNU817" s="47"/>
      <c r="RNV817" s="47"/>
      <c r="RNW817" s="47"/>
      <c r="RNX817" s="47"/>
      <c r="RNY817" s="47"/>
      <c r="RNZ817" s="47"/>
      <c r="ROA817" s="47"/>
      <c r="ROB817" s="47"/>
      <c r="ROC817" s="47"/>
      <c r="ROD817" s="47"/>
      <c r="ROE817" s="47"/>
      <c r="ROF817" s="47"/>
      <c r="ROG817" s="47"/>
      <c r="ROH817" s="47"/>
      <c r="ROI817" s="47"/>
      <c r="ROJ817" s="47"/>
      <c r="ROK817" s="47"/>
      <c r="ROL817" s="47"/>
      <c r="ROM817" s="47"/>
      <c r="RON817" s="47"/>
      <c r="ROO817" s="47"/>
      <c r="ROP817" s="47"/>
      <c r="ROQ817" s="47"/>
      <c r="ROR817" s="47"/>
      <c r="ROS817" s="47"/>
      <c r="ROT817" s="47"/>
      <c r="ROU817" s="47"/>
      <c r="ROV817" s="47"/>
      <c r="ROW817" s="47"/>
      <c r="ROX817" s="47"/>
      <c r="ROY817" s="47"/>
      <c r="ROZ817" s="47"/>
      <c r="RPA817" s="47"/>
      <c r="RPB817" s="47"/>
      <c r="RPC817" s="47"/>
      <c r="RPD817" s="47"/>
      <c r="RPE817" s="47"/>
      <c r="RPF817" s="47"/>
      <c r="RPG817" s="47"/>
      <c r="RPH817" s="47"/>
      <c r="RPI817" s="47"/>
      <c r="RPJ817" s="47"/>
      <c r="RPK817" s="47"/>
      <c r="RPL817" s="47"/>
      <c r="RPM817" s="47"/>
      <c r="RPN817" s="47"/>
      <c r="RPO817" s="47"/>
      <c r="RPP817" s="47"/>
      <c r="RPQ817" s="47"/>
      <c r="RPR817" s="47"/>
      <c r="RPS817" s="47"/>
      <c r="RPT817" s="47"/>
      <c r="RPU817" s="47"/>
      <c r="RPV817" s="47"/>
      <c r="RPW817" s="47"/>
      <c r="RPX817" s="47"/>
      <c r="RPY817" s="47"/>
      <c r="RPZ817" s="47"/>
      <c r="RQA817" s="47"/>
      <c r="RQB817" s="47"/>
      <c r="RQC817" s="47"/>
      <c r="RQD817" s="47"/>
      <c r="RQE817" s="47"/>
      <c r="RQF817" s="47"/>
      <c r="RQG817" s="47"/>
      <c r="RQH817" s="47"/>
      <c r="RQI817" s="47"/>
      <c r="RQJ817" s="47"/>
      <c r="RQK817" s="47"/>
      <c r="RQL817" s="47"/>
      <c r="RQM817" s="47"/>
      <c r="RQN817" s="47"/>
      <c r="RQO817" s="47"/>
      <c r="RQP817" s="47"/>
      <c r="RQQ817" s="47"/>
      <c r="RQR817" s="47"/>
      <c r="RQS817" s="47"/>
      <c r="RQT817" s="47"/>
      <c r="RQU817" s="47"/>
      <c r="RQV817" s="47"/>
      <c r="RQW817" s="47"/>
      <c r="RQX817" s="47"/>
      <c r="RQY817" s="47"/>
      <c r="RQZ817" s="47"/>
      <c r="RRA817" s="47"/>
      <c r="RRB817" s="47"/>
      <c r="RRC817" s="47"/>
      <c r="RRD817" s="47"/>
      <c r="RRE817" s="47"/>
      <c r="RRF817" s="47"/>
      <c r="RRG817" s="47"/>
      <c r="RRH817" s="47"/>
      <c r="RRI817" s="47"/>
      <c r="RRJ817" s="47"/>
      <c r="RRK817" s="47"/>
      <c r="RRL817" s="47"/>
      <c r="RRM817" s="47"/>
      <c r="RRN817" s="47"/>
      <c r="RRO817" s="47"/>
      <c r="RRP817" s="47"/>
      <c r="RRQ817" s="47"/>
      <c r="RRR817" s="47"/>
      <c r="RRS817" s="47"/>
      <c r="RRT817" s="47"/>
      <c r="RRU817" s="47"/>
      <c r="RRV817" s="47"/>
      <c r="RRW817" s="47"/>
      <c r="RRX817" s="47"/>
      <c r="RRY817" s="47"/>
      <c r="RRZ817" s="47"/>
      <c r="RSA817" s="47"/>
      <c r="RSB817" s="47"/>
      <c r="RSC817" s="47"/>
      <c r="RSD817" s="47"/>
      <c r="RSE817" s="47"/>
      <c r="RSF817" s="47"/>
      <c r="RSG817" s="47"/>
      <c r="RSH817" s="47"/>
      <c r="RSI817" s="47"/>
      <c r="RSJ817" s="47"/>
      <c r="RSK817" s="47"/>
      <c r="RSL817" s="47"/>
      <c r="RSM817" s="47"/>
      <c r="RSN817" s="47"/>
      <c r="RSO817" s="47"/>
      <c r="RSP817" s="47"/>
      <c r="RSQ817" s="47"/>
      <c r="RSR817" s="47"/>
      <c r="RSS817" s="47"/>
      <c r="RST817" s="47"/>
      <c r="RSU817" s="47"/>
      <c r="RSV817" s="47"/>
      <c r="RSW817" s="47"/>
      <c r="RSX817" s="47"/>
      <c r="RSY817" s="47"/>
      <c r="RSZ817" s="47"/>
      <c r="RTA817" s="47"/>
      <c r="RTB817" s="47"/>
      <c r="RTC817" s="47"/>
      <c r="RTD817" s="47"/>
      <c r="RTE817" s="47"/>
      <c r="RTF817" s="47"/>
      <c r="RTG817" s="47"/>
      <c r="RTH817" s="47"/>
      <c r="RTI817" s="47"/>
      <c r="RTJ817" s="47"/>
      <c r="RTK817" s="47"/>
      <c r="RTL817" s="47"/>
      <c r="RTM817" s="47"/>
      <c r="RTN817" s="47"/>
      <c r="RTO817" s="47"/>
      <c r="RTP817" s="47"/>
      <c r="RTQ817" s="47"/>
      <c r="RTR817" s="47"/>
      <c r="RTS817" s="47"/>
      <c r="RTT817" s="47"/>
      <c r="RTU817" s="47"/>
      <c r="RTV817" s="47"/>
      <c r="RTW817" s="47"/>
      <c r="RTX817" s="47"/>
      <c r="RTY817" s="47"/>
      <c r="RTZ817" s="47"/>
      <c r="RUA817" s="47"/>
      <c r="RUB817" s="47"/>
      <c r="RUC817" s="47"/>
      <c r="RUD817" s="47"/>
      <c r="RUE817" s="47"/>
      <c r="RUF817" s="47"/>
      <c r="RUG817" s="47"/>
      <c r="RUH817" s="47"/>
      <c r="RUI817" s="47"/>
      <c r="RUJ817" s="47"/>
      <c r="RUK817" s="47"/>
      <c r="RUL817" s="47"/>
      <c r="RUM817" s="47"/>
      <c r="RUN817" s="47"/>
      <c r="RUO817" s="47"/>
      <c r="RUP817" s="47"/>
      <c r="RUQ817" s="47"/>
      <c r="RUR817" s="47"/>
      <c r="RUS817" s="47"/>
      <c r="RUT817" s="47"/>
      <c r="RUU817" s="47"/>
      <c r="RUV817" s="47"/>
      <c r="RUW817" s="47"/>
      <c r="RUX817" s="47"/>
      <c r="RUY817" s="47"/>
      <c r="RUZ817" s="47"/>
      <c r="RVA817" s="47"/>
      <c r="RVB817" s="47"/>
      <c r="RVC817" s="47"/>
      <c r="RVD817" s="47"/>
      <c r="RVE817" s="47"/>
      <c r="RVF817" s="47"/>
      <c r="RVG817" s="47"/>
      <c r="RVH817" s="47"/>
      <c r="RVI817" s="47"/>
      <c r="RVJ817" s="47"/>
      <c r="RVK817" s="47"/>
      <c r="RVL817" s="47"/>
      <c r="RVM817" s="47"/>
      <c r="RVN817" s="47"/>
      <c r="RVO817" s="47"/>
      <c r="RVP817" s="47"/>
      <c r="RVQ817" s="47"/>
      <c r="RVR817" s="47"/>
      <c r="RVS817" s="47"/>
      <c r="RVT817" s="47"/>
      <c r="RVU817" s="47"/>
      <c r="RVV817" s="47"/>
      <c r="RVW817" s="47"/>
      <c r="RVX817" s="47"/>
      <c r="RVY817" s="47"/>
      <c r="RVZ817" s="47"/>
      <c r="RWA817" s="47"/>
      <c r="RWB817" s="47"/>
      <c r="RWC817" s="47"/>
      <c r="RWD817" s="47"/>
      <c r="RWE817" s="47"/>
      <c r="RWF817" s="47"/>
      <c r="RWG817" s="47"/>
      <c r="RWH817" s="47"/>
      <c r="RWI817" s="47"/>
      <c r="RWJ817" s="47"/>
      <c r="RWK817" s="47"/>
      <c r="RWL817" s="47"/>
      <c r="RWM817" s="47"/>
      <c r="RWN817" s="47"/>
      <c r="RWO817" s="47"/>
      <c r="RWP817" s="47"/>
      <c r="RWQ817" s="47"/>
      <c r="RWR817" s="47"/>
      <c r="RWS817" s="47"/>
      <c r="RWT817" s="47"/>
      <c r="RWU817" s="47"/>
      <c r="RWV817" s="47"/>
      <c r="RWW817" s="47"/>
      <c r="RWX817" s="47"/>
      <c r="RWY817" s="47"/>
      <c r="RWZ817" s="47"/>
      <c r="RXA817" s="47"/>
      <c r="RXB817" s="47"/>
      <c r="RXC817" s="47"/>
      <c r="RXD817" s="47"/>
      <c r="RXE817" s="47"/>
      <c r="RXF817" s="47"/>
      <c r="RXG817" s="47"/>
      <c r="RXH817" s="47"/>
      <c r="RXI817" s="47"/>
      <c r="RXJ817" s="47"/>
      <c r="RXK817" s="47"/>
      <c r="RXL817" s="47"/>
      <c r="RXM817" s="47"/>
      <c r="RXN817" s="47"/>
      <c r="RXO817" s="47"/>
      <c r="RXP817" s="47"/>
      <c r="RXQ817" s="47"/>
      <c r="RXR817" s="47"/>
      <c r="RXS817" s="47"/>
      <c r="RXT817" s="47"/>
      <c r="RXU817" s="47"/>
      <c r="RXV817" s="47"/>
      <c r="RXW817" s="47"/>
      <c r="RXX817" s="47"/>
      <c r="RXY817" s="47"/>
      <c r="RXZ817" s="47"/>
      <c r="RYA817" s="47"/>
      <c r="RYB817" s="47"/>
      <c r="RYC817" s="47"/>
      <c r="RYD817" s="47"/>
      <c r="RYE817" s="47"/>
      <c r="RYF817" s="47"/>
      <c r="RYG817" s="47"/>
      <c r="RYH817" s="47"/>
      <c r="RYI817" s="47"/>
      <c r="RYJ817" s="47"/>
      <c r="RYK817" s="47"/>
      <c r="RYL817" s="47"/>
      <c r="RYM817" s="47"/>
      <c r="RYN817" s="47"/>
      <c r="RYO817" s="47"/>
      <c r="RYP817" s="47"/>
      <c r="RYQ817" s="47"/>
      <c r="RYR817" s="47"/>
      <c r="RYS817" s="47"/>
      <c r="RYT817" s="47"/>
      <c r="RYU817" s="47"/>
      <c r="RYV817" s="47"/>
      <c r="RYW817" s="47"/>
      <c r="RYX817" s="47"/>
      <c r="RYY817" s="47"/>
      <c r="RYZ817" s="47"/>
      <c r="RZA817" s="47"/>
      <c r="RZB817" s="47"/>
      <c r="RZC817" s="47"/>
      <c r="RZD817" s="47"/>
      <c r="RZE817" s="47"/>
      <c r="RZF817" s="47"/>
      <c r="RZG817" s="47"/>
      <c r="RZH817" s="47"/>
      <c r="RZI817" s="47"/>
      <c r="RZJ817" s="47"/>
      <c r="RZK817" s="47"/>
      <c r="RZL817" s="47"/>
      <c r="RZM817" s="47"/>
      <c r="RZN817" s="47"/>
      <c r="RZO817" s="47"/>
      <c r="RZP817" s="47"/>
      <c r="RZQ817" s="47"/>
      <c r="RZR817" s="47"/>
      <c r="RZS817" s="47"/>
      <c r="RZT817" s="47"/>
      <c r="RZU817" s="47"/>
      <c r="RZV817" s="47"/>
      <c r="RZW817" s="47"/>
      <c r="RZX817" s="47"/>
      <c r="RZY817" s="47"/>
      <c r="RZZ817" s="47"/>
      <c r="SAA817" s="47"/>
      <c r="SAB817" s="47"/>
      <c r="SAC817" s="47"/>
      <c r="SAD817" s="47"/>
      <c r="SAE817" s="47"/>
      <c r="SAF817" s="47"/>
      <c r="SAG817" s="47"/>
      <c r="SAH817" s="47"/>
      <c r="SAI817" s="47"/>
      <c r="SAJ817" s="47"/>
      <c r="SAK817" s="47"/>
      <c r="SAL817" s="47"/>
      <c r="SAM817" s="47"/>
      <c r="SAN817" s="47"/>
      <c r="SAO817" s="47"/>
      <c r="SAP817" s="47"/>
      <c r="SAQ817" s="47"/>
      <c r="SAR817" s="47"/>
      <c r="SAS817" s="47"/>
      <c r="SAT817" s="47"/>
      <c r="SAU817" s="47"/>
      <c r="SAV817" s="47"/>
      <c r="SAW817" s="47"/>
      <c r="SAX817" s="47"/>
      <c r="SAY817" s="47"/>
      <c r="SAZ817" s="47"/>
      <c r="SBA817" s="47"/>
      <c r="SBB817" s="47"/>
      <c r="SBC817" s="47"/>
      <c r="SBD817" s="47"/>
      <c r="SBE817" s="47"/>
      <c r="SBF817" s="47"/>
      <c r="SBG817" s="47"/>
      <c r="SBH817" s="47"/>
      <c r="SBI817" s="47"/>
      <c r="SBJ817" s="47"/>
      <c r="SBK817" s="47"/>
      <c r="SBL817" s="47"/>
      <c r="SBM817" s="47"/>
      <c r="SBN817" s="47"/>
      <c r="SBO817" s="47"/>
      <c r="SBP817" s="47"/>
      <c r="SBQ817" s="47"/>
      <c r="SBR817" s="47"/>
      <c r="SBS817" s="47"/>
      <c r="SBT817" s="47"/>
      <c r="SBU817" s="47"/>
      <c r="SBV817" s="47"/>
      <c r="SBW817" s="47"/>
      <c r="SBX817" s="47"/>
      <c r="SBY817" s="47"/>
      <c r="SBZ817" s="47"/>
      <c r="SCA817" s="47"/>
      <c r="SCB817" s="47"/>
      <c r="SCC817" s="47"/>
      <c r="SCD817" s="47"/>
      <c r="SCE817" s="47"/>
      <c r="SCF817" s="47"/>
      <c r="SCG817" s="47"/>
      <c r="SCH817" s="47"/>
      <c r="SCI817" s="47"/>
      <c r="SCJ817" s="47"/>
      <c r="SCK817" s="47"/>
      <c r="SCL817" s="47"/>
      <c r="SCM817" s="47"/>
      <c r="SCN817" s="47"/>
      <c r="SCO817" s="47"/>
      <c r="SCP817" s="47"/>
      <c r="SCQ817" s="47"/>
      <c r="SCR817" s="47"/>
      <c r="SCS817" s="47"/>
      <c r="SCT817" s="47"/>
      <c r="SCU817" s="47"/>
      <c r="SCV817" s="47"/>
      <c r="SCW817" s="47"/>
      <c r="SCX817" s="47"/>
      <c r="SCY817" s="47"/>
      <c r="SCZ817" s="47"/>
      <c r="SDA817" s="47"/>
      <c r="SDB817" s="47"/>
      <c r="SDC817" s="47"/>
      <c r="SDD817" s="47"/>
      <c r="SDE817" s="47"/>
      <c r="SDF817" s="47"/>
      <c r="SDG817" s="47"/>
      <c r="SDH817" s="47"/>
      <c r="SDI817" s="47"/>
      <c r="SDJ817" s="47"/>
      <c r="SDK817" s="47"/>
      <c r="SDL817" s="47"/>
      <c r="SDM817" s="47"/>
      <c r="SDN817" s="47"/>
      <c r="SDO817" s="47"/>
      <c r="SDP817" s="47"/>
      <c r="SDQ817" s="47"/>
      <c r="SDR817" s="47"/>
      <c r="SDS817" s="47"/>
      <c r="SDT817" s="47"/>
      <c r="SDU817" s="47"/>
      <c r="SDV817" s="47"/>
      <c r="SDW817" s="47"/>
      <c r="SDX817" s="47"/>
      <c r="SDY817" s="47"/>
      <c r="SDZ817" s="47"/>
      <c r="SEA817" s="47"/>
      <c r="SEB817" s="47"/>
      <c r="SEC817" s="47"/>
      <c r="SED817" s="47"/>
      <c r="SEE817" s="47"/>
      <c r="SEF817" s="47"/>
      <c r="SEG817" s="47"/>
      <c r="SEH817" s="47"/>
      <c r="SEI817" s="47"/>
      <c r="SEJ817" s="47"/>
      <c r="SEK817" s="47"/>
      <c r="SEL817" s="47"/>
      <c r="SEM817" s="47"/>
      <c r="SEN817" s="47"/>
      <c r="SEO817" s="47"/>
      <c r="SEP817" s="47"/>
      <c r="SEQ817" s="47"/>
      <c r="SER817" s="47"/>
      <c r="SES817" s="47"/>
      <c r="SET817" s="47"/>
      <c r="SEU817" s="47"/>
      <c r="SEV817" s="47"/>
      <c r="SEW817" s="47"/>
      <c r="SEX817" s="47"/>
      <c r="SEY817" s="47"/>
      <c r="SEZ817" s="47"/>
      <c r="SFA817" s="47"/>
      <c r="SFB817" s="47"/>
      <c r="SFC817" s="47"/>
      <c r="SFD817" s="47"/>
      <c r="SFE817" s="47"/>
      <c r="SFF817" s="47"/>
      <c r="SFG817" s="47"/>
      <c r="SFH817" s="47"/>
      <c r="SFI817" s="47"/>
      <c r="SFJ817" s="47"/>
      <c r="SFK817" s="47"/>
      <c r="SFL817" s="47"/>
      <c r="SFM817" s="47"/>
      <c r="SFN817" s="47"/>
      <c r="SFO817" s="47"/>
      <c r="SFP817" s="47"/>
      <c r="SFQ817" s="47"/>
      <c r="SFR817" s="47"/>
      <c r="SFS817" s="47"/>
      <c r="SFT817" s="47"/>
      <c r="SFU817" s="47"/>
      <c r="SFV817" s="47"/>
      <c r="SFW817" s="47"/>
      <c r="SFX817" s="47"/>
      <c r="SFY817" s="47"/>
      <c r="SFZ817" s="47"/>
      <c r="SGA817" s="47"/>
      <c r="SGB817" s="47"/>
      <c r="SGC817" s="47"/>
      <c r="SGD817" s="47"/>
      <c r="SGE817" s="47"/>
      <c r="SGF817" s="47"/>
      <c r="SGG817" s="47"/>
      <c r="SGH817" s="47"/>
      <c r="SGI817" s="47"/>
      <c r="SGJ817" s="47"/>
      <c r="SGK817" s="47"/>
      <c r="SGL817" s="47"/>
      <c r="SGM817" s="47"/>
      <c r="SGN817" s="47"/>
      <c r="SGO817" s="47"/>
      <c r="SGP817" s="47"/>
      <c r="SGQ817" s="47"/>
      <c r="SGR817" s="47"/>
      <c r="SGS817" s="47"/>
      <c r="SGT817" s="47"/>
      <c r="SGU817" s="47"/>
      <c r="SGV817" s="47"/>
      <c r="SGW817" s="47"/>
      <c r="SGX817" s="47"/>
      <c r="SGY817" s="47"/>
      <c r="SGZ817" s="47"/>
      <c r="SHA817" s="47"/>
      <c r="SHB817" s="47"/>
      <c r="SHC817" s="47"/>
      <c r="SHD817" s="47"/>
      <c r="SHE817" s="47"/>
      <c r="SHF817" s="47"/>
      <c r="SHG817" s="47"/>
      <c r="SHH817" s="47"/>
      <c r="SHI817" s="47"/>
      <c r="SHJ817" s="47"/>
      <c r="SHK817" s="47"/>
      <c r="SHL817" s="47"/>
      <c r="SHM817" s="47"/>
      <c r="SHN817" s="47"/>
      <c r="SHO817" s="47"/>
      <c r="SHP817" s="47"/>
      <c r="SHQ817" s="47"/>
      <c r="SHR817" s="47"/>
      <c r="SHS817" s="47"/>
      <c r="SHT817" s="47"/>
      <c r="SHU817" s="47"/>
      <c r="SHV817" s="47"/>
      <c r="SHW817" s="47"/>
      <c r="SHX817" s="47"/>
      <c r="SHY817" s="47"/>
      <c r="SHZ817" s="47"/>
      <c r="SIA817" s="47"/>
      <c r="SIB817" s="47"/>
      <c r="SIC817" s="47"/>
      <c r="SID817" s="47"/>
      <c r="SIE817" s="47"/>
      <c r="SIF817" s="47"/>
      <c r="SIG817" s="47"/>
      <c r="SIH817" s="47"/>
      <c r="SII817" s="47"/>
      <c r="SIJ817" s="47"/>
      <c r="SIK817" s="47"/>
      <c r="SIL817" s="47"/>
      <c r="SIM817" s="47"/>
      <c r="SIN817" s="47"/>
      <c r="SIO817" s="47"/>
      <c r="SIP817" s="47"/>
      <c r="SIQ817" s="47"/>
      <c r="SIR817" s="47"/>
      <c r="SIS817" s="47"/>
      <c r="SIT817" s="47"/>
      <c r="SIU817" s="47"/>
      <c r="SIV817" s="47"/>
      <c r="SIW817" s="47"/>
      <c r="SIX817" s="47"/>
      <c r="SIY817" s="47"/>
      <c r="SIZ817" s="47"/>
      <c r="SJA817" s="47"/>
      <c r="SJB817" s="47"/>
      <c r="SJC817" s="47"/>
      <c r="SJD817" s="47"/>
      <c r="SJE817" s="47"/>
      <c r="SJF817" s="47"/>
      <c r="SJG817" s="47"/>
      <c r="SJH817" s="47"/>
      <c r="SJI817" s="47"/>
      <c r="SJJ817" s="47"/>
      <c r="SJK817" s="47"/>
      <c r="SJL817" s="47"/>
      <c r="SJM817" s="47"/>
      <c r="SJN817" s="47"/>
      <c r="SJO817" s="47"/>
      <c r="SJP817" s="47"/>
      <c r="SJQ817" s="47"/>
      <c r="SJR817" s="47"/>
      <c r="SJS817" s="47"/>
      <c r="SJT817" s="47"/>
      <c r="SJU817" s="47"/>
      <c r="SJV817" s="47"/>
      <c r="SJW817" s="47"/>
      <c r="SJX817" s="47"/>
      <c r="SJY817" s="47"/>
      <c r="SJZ817" s="47"/>
      <c r="SKA817" s="47"/>
      <c r="SKB817" s="47"/>
      <c r="SKC817" s="47"/>
      <c r="SKD817" s="47"/>
      <c r="SKE817" s="47"/>
      <c r="SKF817" s="47"/>
      <c r="SKG817" s="47"/>
      <c r="SKH817" s="47"/>
      <c r="SKI817" s="47"/>
      <c r="SKJ817" s="47"/>
      <c r="SKK817" s="47"/>
      <c r="SKL817" s="47"/>
      <c r="SKM817" s="47"/>
      <c r="SKN817" s="47"/>
      <c r="SKO817" s="47"/>
      <c r="SKP817" s="47"/>
      <c r="SKQ817" s="47"/>
      <c r="SKR817" s="47"/>
      <c r="SKS817" s="47"/>
      <c r="SKT817" s="47"/>
      <c r="SKU817" s="47"/>
      <c r="SKV817" s="47"/>
      <c r="SKW817" s="47"/>
      <c r="SKX817" s="47"/>
      <c r="SKY817" s="47"/>
      <c r="SKZ817" s="47"/>
      <c r="SLA817" s="47"/>
      <c r="SLB817" s="47"/>
      <c r="SLC817" s="47"/>
      <c r="SLD817" s="47"/>
      <c r="SLE817" s="47"/>
      <c r="SLF817" s="47"/>
      <c r="SLG817" s="47"/>
      <c r="SLH817" s="47"/>
      <c r="SLI817" s="47"/>
      <c r="SLJ817" s="47"/>
      <c r="SLK817" s="47"/>
      <c r="SLL817" s="47"/>
      <c r="SLM817" s="47"/>
      <c r="SLN817" s="47"/>
      <c r="SLO817" s="47"/>
      <c r="SLP817" s="47"/>
      <c r="SLQ817" s="47"/>
      <c r="SLR817" s="47"/>
      <c r="SLS817" s="47"/>
      <c r="SLT817" s="47"/>
      <c r="SLU817" s="47"/>
      <c r="SLV817" s="47"/>
      <c r="SLW817" s="47"/>
      <c r="SLX817" s="47"/>
      <c r="SLY817" s="47"/>
      <c r="SLZ817" s="47"/>
      <c r="SMA817" s="47"/>
      <c r="SMB817" s="47"/>
      <c r="SMC817" s="47"/>
      <c r="SMD817" s="47"/>
      <c r="SME817" s="47"/>
      <c r="SMF817" s="47"/>
      <c r="SMG817" s="47"/>
      <c r="SMH817" s="47"/>
      <c r="SMI817" s="47"/>
      <c r="SMJ817" s="47"/>
      <c r="SMK817" s="47"/>
      <c r="SML817" s="47"/>
      <c r="SMM817" s="47"/>
      <c r="SMN817" s="47"/>
      <c r="SMO817" s="47"/>
      <c r="SMP817" s="47"/>
      <c r="SMQ817" s="47"/>
      <c r="SMR817" s="47"/>
      <c r="SMS817" s="47"/>
      <c r="SMT817" s="47"/>
      <c r="SMU817" s="47"/>
      <c r="SMV817" s="47"/>
      <c r="SMW817" s="47"/>
      <c r="SMX817" s="47"/>
      <c r="SMY817" s="47"/>
      <c r="SMZ817" s="47"/>
      <c r="SNA817" s="47"/>
      <c r="SNB817" s="47"/>
      <c r="SNC817" s="47"/>
      <c r="SND817" s="47"/>
      <c r="SNE817" s="47"/>
      <c r="SNF817" s="47"/>
      <c r="SNG817" s="47"/>
      <c r="SNH817" s="47"/>
      <c r="SNI817" s="47"/>
      <c r="SNJ817" s="47"/>
      <c r="SNK817" s="47"/>
      <c r="SNL817" s="47"/>
      <c r="SNM817" s="47"/>
      <c r="SNN817" s="47"/>
      <c r="SNO817" s="47"/>
      <c r="SNP817" s="47"/>
      <c r="SNQ817" s="47"/>
      <c r="SNR817" s="47"/>
      <c r="SNS817" s="47"/>
      <c r="SNT817" s="47"/>
      <c r="SNU817" s="47"/>
      <c r="SNV817" s="47"/>
      <c r="SNW817" s="47"/>
      <c r="SNX817" s="47"/>
      <c r="SNY817" s="47"/>
      <c r="SNZ817" s="47"/>
      <c r="SOA817" s="47"/>
      <c r="SOB817" s="47"/>
      <c r="SOC817" s="47"/>
      <c r="SOD817" s="47"/>
      <c r="SOE817" s="47"/>
      <c r="SOF817" s="47"/>
      <c r="SOG817" s="47"/>
      <c r="SOH817" s="47"/>
      <c r="SOI817" s="47"/>
      <c r="SOJ817" s="47"/>
      <c r="SOK817" s="47"/>
      <c r="SOL817" s="47"/>
      <c r="SOM817" s="47"/>
      <c r="SON817" s="47"/>
      <c r="SOO817" s="47"/>
      <c r="SOP817" s="47"/>
      <c r="SOQ817" s="47"/>
      <c r="SOR817" s="47"/>
      <c r="SOS817" s="47"/>
      <c r="SOT817" s="47"/>
      <c r="SOU817" s="47"/>
      <c r="SOV817" s="47"/>
      <c r="SOW817" s="47"/>
      <c r="SOX817" s="47"/>
      <c r="SOY817" s="47"/>
      <c r="SOZ817" s="47"/>
      <c r="SPA817" s="47"/>
      <c r="SPB817" s="47"/>
      <c r="SPC817" s="47"/>
      <c r="SPD817" s="47"/>
      <c r="SPE817" s="47"/>
      <c r="SPF817" s="47"/>
      <c r="SPG817" s="47"/>
      <c r="SPH817" s="47"/>
      <c r="SPI817" s="47"/>
      <c r="SPJ817" s="47"/>
      <c r="SPK817" s="47"/>
      <c r="SPL817" s="47"/>
      <c r="SPM817" s="47"/>
      <c r="SPN817" s="47"/>
      <c r="SPO817" s="47"/>
      <c r="SPP817" s="47"/>
      <c r="SPQ817" s="47"/>
      <c r="SPR817" s="47"/>
      <c r="SPS817" s="47"/>
      <c r="SPT817" s="47"/>
      <c r="SPU817" s="47"/>
      <c r="SPV817" s="47"/>
      <c r="SPW817" s="47"/>
      <c r="SPX817" s="47"/>
      <c r="SPY817" s="47"/>
      <c r="SPZ817" s="47"/>
      <c r="SQA817" s="47"/>
      <c r="SQB817" s="47"/>
      <c r="SQC817" s="47"/>
      <c r="SQD817" s="47"/>
      <c r="SQE817" s="47"/>
      <c r="SQF817" s="47"/>
      <c r="SQG817" s="47"/>
      <c r="SQH817" s="47"/>
      <c r="SQI817" s="47"/>
      <c r="SQJ817" s="47"/>
      <c r="SQK817" s="47"/>
      <c r="SQL817" s="47"/>
      <c r="SQM817" s="47"/>
      <c r="SQN817" s="47"/>
      <c r="SQO817" s="47"/>
      <c r="SQP817" s="47"/>
      <c r="SQQ817" s="47"/>
      <c r="SQR817" s="47"/>
      <c r="SQS817" s="47"/>
      <c r="SQT817" s="47"/>
      <c r="SQU817" s="47"/>
      <c r="SQV817" s="47"/>
      <c r="SQW817" s="47"/>
      <c r="SQX817" s="47"/>
      <c r="SQY817" s="47"/>
      <c r="SQZ817" s="47"/>
      <c r="SRA817" s="47"/>
      <c r="SRB817" s="47"/>
      <c r="SRC817" s="47"/>
      <c r="SRD817" s="47"/>
      <c r="SRE817" s="47"/>
      <c r="SRF817" s="47"/>
      <c r="SRG817" s="47"/>
      <c r="SRH817" s="47"/>
      <c r="SRI817" s="47"/>
      <c r="SRJ817" s="47"/>
      <c r="SRK817" s="47"/>
      <c r="SRL817" s="47"/>
      <c r="SRM817" s="47"/>
      <c r="SRN817" s="47"/>
      <c r="SRO817" s="47"/>
      <c r="SRP817" s="47"/>
      <c r="SRQ817" s="47"/>
      <c r="SRR817" s="47"/>
      <c r="SRS817" s="47"/>
      <c r="SRT817" s="47"/>
      <c r="SRU817" s="47"/>
      <c r="SRV817" s="47"/>
      <c r="SRW817" s="47"/>
      <c r="SRX817" s="47"/>
      <c r="SRY817" s="47"/>
      <c r="SRZ817" s="47"/>
      <c r="SSA817" s="47"/>
      <c r="SSB817" s="47"/>
      <c r="SSC817" s="47"/>
      <c r="SSD817" s="47"/>
      <c r="SSE817" s="47"/>
      <c r="SSF817" s="47"/>
      <c r="SSG817" s="47"/>
      <c r="SSH817" s="47"/>
      <c r="SSI817" s="47"/>
      <c r="SSJ817" s="47"/>
      <c r="SSK817" s="47"/>
      <c r="SSL817" s="47"/>
      <c r="SSM817" s="47"/>
      <c r="SSN817" s="47"/>
      <c r="SSO817" s="47"/>
      <c r="SSP817" s="47"/>
      <c r="SSQ817" s="47"/>
      <c r="SSR817" s="47"/>
      <c r="SSS817" s="47"/>
      <c r="SST817" s="47"/>
      <c r="SSU817" s="47"/>
      <c r="SSV817" s="47"/>
      <c r="SSW817" s="47"/>
      <c r="SSX817" s="47"/>
      <c r="SSY817" s="47"/>
      <c r="SSZ817" s="47"/>
      <c r="STA817" s="47"/>
      <c r="STB817" s="47"/>
      <c r="STC817" s="47"/>
      <c r="STD817" s="47"/>
      <c r="STE817" s="47"/>
      <c r="STF817" s="47"/>
      <c r="STG817" s="47"/>
      <c r="STH817" s="47"/>
      <c r="STI817" s="47"/>
      <c r="STJ817" s="47"/>
      <c r="STK817" s="47"/>
      <c r="STL817" s="47"/>
      <c r="STM817" s="47"/>
      <c r="STN817" s="47"/>
      <c r="STO817" s="47"/>
      <c r="STP817" s="47"/>
      <c r="STQ817" s="47"/>
      <c r="STR817" s="47"/>
      <c r="STS817" s="47"/>
      <c r="STT817" s="47"/>
      <c r="STU817" s="47"/>
      <c r="STV817" s="47"/>
      <c r="STW817" s="47"/>
      <c r="STX817" s="47"/>
      <c r="STY817" s="47"/>
      <c r="STZ817" s="47"/>
      <c r="SUA817" s="47"/>
      <c r="SUB817" s="47"/>
      <c r="SUC817" s="47"/>
      <c r="SUD817" s="47"/>
      <c r="SUE817" s="47"/>
      <c r="SUF817" s="47"/>
      <c r="SUG817" s="47"/>
      <c r="SUH817" s="47"/>
      <c r="SUI817" s="47"/>
      <c r="SUJ817" s="47"/>
      <c r="SUK817" s="47"/>
      <c r="SUL817" s="47"/>
      <c r="SUM817" s="47"/>
      <c r="SUN817" s="47"/>
      <c r="SUO817" s="47"/>
      <c r="SUP817" s="47"/>
      <c r="SUQ817" s="47"/>
      <c r="SUR817" s="47"/>
      <c r="SUS817" s="47"/>
      <c r="SUT817" s="47"/>
      <c r="SUU817" s="47"/>
      <c r="SUV817" s="47"/>
      <c r="SUW817" s="47"/>
      <c r="SUX817" s="47"/>
      <c r="SUY817" s="47"/>
      <c r="SUZ817" s="47"/>
      <c r="SVA817" s="47"/>
      <c r="SVB817" s="47"/>
      <c r="SVC817" s="47"/>
      <c r="SVD817" s="47"/>
      <c r="SVE817" s="47"/>
      <c r="SVF817" s="47"/>
      <c r="SVG817" s="47"/>
      <c r="SVH817" s="47"/>
      <c r="SVI817" s="47"/>
      <c r="SVJ817" s="47"/>
      <c r="SVK817" s="47"/>
      <c r="SVL817" s="47"/>
      <c r="SVM817" s="47"/>
      <c r="SVN817" s="47"/>
      <c r="SVO817" s="47"/>
      <c r="SVP817" s="47"/>
      <c r="SVQ817" s="47"/>
      <c r="SVR817" s="47"/>
      <c r="SVS817" s="47"/>
      <c r="SVT817" s="47"/>
      <c r="SVU817" s="47"/>
      <c r="SVV817" s="47"/>
      <c r="SVW817" s="47"/>
      <c r="SVX817" s="47"/>
      <c r="SVY817" s="47"/>
      <c r="SVZ817" s="47"/>
      <c r="SWA817" s="47"/>
      <c r="SWB817" s="47"/>
      <c r="SWC817" s="47"/>
      <c r="SWD817" s="47"/>
      <c r="SWE817" s="47"/>
      <c r="SWF817" s="47"/>
      <c r="SWG817" s="47"/>
      <c r="SWH817" s="47"/>
      <c r="SWI817" s="47"/>
      <c r="SWJ817" s="47"/>
      <c r="SWK817" s="47"/>
      <c r="SWL817" s="47"/>
      <c r="SWM817" s="47"/>
      <c r="SWN817" s="47"/>
      <c r="SWO817" s="47"/>
      <c r="SWP817" s="47"/>
      <c r="SWQ817" s="47"/>
      <c r="SWR817" s="47"/>
      <c r="SWS817" s="47"/>
      <c r="SWT817" s="47"/>
      <c r="SWU817" s="47"/>
      <c r="SWV817" s="47"/>
      <c r="SWW817" s="47"/>
      <c r="SWX817" s="47"/>
      <c r="SWY817" s="47"/>
      <c r="SWZ817" s="47"/>
      <c r="SXA817" s="47"/>
      <c r="SXB817" s="47"/>
      <c r="SXC817" s="47"/>
      <c r="SXD817" s="47"/>
      <c r="SXE817" s="47"/>
      <c r="SXF817" s="47"/>
      <c r="SXG817" s="47"/>
      <c r="SXH817" s="47"/>
      <c r="SXI817" s="47"/>
      <c r="SXJ817" s="47"/>
      <c r="SXK817" s="47"/>
      <c r="SXL817" s="47"/>
      <c r="SXM817" s="47"/>
      <c r="SXN817" s="47"/>
      <c r="SXO817" s="47"/>
      <c r="SXP817" s="47"/>
      <c r="SXQ817" s="47"/>
      <c r="SXR817" s="47"/>
      <c r="SXS817" s="47"/>
      <c r="SXT817" s="47"/>
      <c r="SXU817" s="47"/>
      <c r="SXV817" s="47"/>
      <c r="SXW817" s="47"/>
      <c r="SXX817" s="47"/>
      <c r="SXY817" s="47"/>
      <c r="SXZ817" s="47"/>
      <c r="SYA817" s="47"/>
      <c r="SYB817" s="47"/>
      <c r="SYC817" s="47"/>
      <c r="SYD817" s="47"/>
      <c r="SYE817" s="47"/>
      <c r="SYF817" s="47"/>
      <c r="SYG817" s="47"/>
      <c r="SYH817" s="47"/>
      <c r="SYI817" s="47"/>
      <c r="SYJ817" s="47"/>
      <c r="SYK817" s="47"/>
      <c r="SYL817" s="47"/>
      <c r="SYM817" s="47"/>
      <c r="SYN817" s="47"/>
      <c r="SYO817" s="47"/>
      <c r="SYP817" s="47"/>
      <c r="SYQ817" s="47"/>
      <c r="SYR817" s="47"/>
      <c r="SYS817" s="47"/>
      <c r="SYT817" s="47"/>
      <c r="SYU817" s="47"/>
      <c r="SYV817" s="47"/>
      <c r="SYW817" s="47"/>
      <c r="SYX817" s="47"/>
      <c r="SYY817" s="47"/>
      <c r="SYZ817" s="47"/>
      <c r="SZA817" s="47"/>
      <c r="SZB817" s="47"/>
      <c r="SZC817" s="47"/>
      <c r="SZD817" s="47"/>
      <c r="SZE817" s="47"/>
      <c r="SZF817" s="47"/>
      <c r="SZG817" s="47"/>
      <c r="SZH817" s="47"/>
      <c r="SZI817" s="47"/>
      <c r="SZJ817" s="47"/>
      <c r="SZK817" s="47"/>
      <c r="SZL817" s="47"/>
      <c r="SZM817" s="47"/>
      <c r="SZN817" s="47"/>
      <c r="SZO817" s="47"/>
      <c r="SZP817" s="47"/>
      <c r="SZQ817" s="47"/>
      <c r="SZR817" s="47"/>
      <c r="SZS817" s="47"/>
      <c r="SZT817" s="47"/>
      <c r="SZU817" s="47"/>
      <c r="SZV817" s="47"/>
      <c r="SZW817" s="47"/>
      <c r="SZX817" s="47"/>
      <c r="SZY817" s="47"/>
      <c r="SZZ817" s="47"/>
      <c r="TAA817" s="47"/>
      <c r="TAB817" s="47"/>
      <c r="TAC817" s="47"/>
      <c r="TAD817" s="47"/>
      <c r="TAE817" s="47"/>
      <c r="TAF817" s="47"/>
      <c r="TAG817" s="47"/>
      <c r="TAH817" s="47"/>
      <c r="TAI817" s="47"/>
      <c r="TAJ817" s="47"/>
      <c r="TAK817" s="47"/>
      <c r="TAL817" s="47"/>
      <c r="TAM817" s="47"/>
      <c r="TAN817" s="47"/>
      <c r="TAO817" s="47"/>
      <c r="TAP817" s="47"/>
      <c r="TAQ817" s="47"/>
      <c r="TAR817" s="47"/>
      <c r="TAS817" s="47"/>
      <c r="TAT817" s="47"/>
      <c r="TAU817" s="47"/>
      <c r="TAV817" s="47"/>
      <c r="TAW817" s="47"/>
      <c r="TAX817" s="47"/>
      <c r="TAY817" s="47"/>
      <c r="TAZ817" s="47"/>
      <c r="TBA817" s="47"/>
      <c r="TBB817" s="47"/>
      <c r="TBC817" s="47"/>
      <c r="TBD817" s="47"/>
      <c r="TBE817" s="47"/>
      <c r="TBF817" s="47"/>
      <c r="TBG817" s="47"/>
      <c r="TBH817" s="47"/>
      <c r="TBI817" s="47"/>
      <c r="TBJ817" s="47"/>
      <c r="TBK817" s="47"/>
      <c r="TBL817" s="47"/>
      <c r="TBM817" s="47"/>
      <c r="TBN817" s="47"/>
      <c r="TBO817" s="47"/>
      <c r="TBP817" s="47"/>
      <c r="TBQ817" s="47"/>
      <c r="TBR817" s="47"/>
      <c r="TBS817" s="47"/>
      <c r="TBT817" s="47"/>
      <c r="TBU817" s="47"/>
      <c r="TBV817" s="47"/>
      <c r="TBW817" s="47"/>
      <c r="TBX817" s="47"/>
      <c r="TBY817" s="47"/>
      <c r="TBZ817" s="47"/>
      <c r="TCA817" s="47"/>
      <c r="TCB817" s="47"/>
      <c r="TCC817" s="47"/>
      <c r="TCD817" s="47"/>
      <c r="TCE817" s="47"/>
      <c r="TCF817" s="47"/>
      <c r="TCG817" s="47"/>
      <c r="TCH817" s="47"/>
      <c r="TCI817" s="47"/>
      <c r="TCJ817" s="47"/>
      <c r="TCK817" s="47"/>
      <c r="TCL817" s="47"/>
      <c r="TCM817" s="47"/>
      <c r="TCN817" s="47"/>
      <c r="TCO817" s="47"/>
      <c r="TCP817" s="47"/>
      <c r="TCQ817" s="47"/>
      <c r="TCR817" s="47"/>
      <c r="TCS817" s="47"/>
      <c r="TCT817" s="47"/>
      <c r="TCU817" s="47"/>
      <c r="TCV817" s="47"/>
      <c r="TCW817" s="47"/>
      <c r="TCX817" s="47"/>
      <c r="TCY817" s="47"/>
      <c r="TCZ817" s="47"/>
      <c r="TDA817" s="47"/>
      <c r="TDB817" s="47"/>
      <c r="TDC817" s="47"/>
      <c r="TDD817" s="47"/>
      <c r="TDE817" s="47"/>
      <c r="TDF817" s="47"/>
      <c r="TDG817" s="47"/>
      <c r="TDH817" s="47"/>
      <c r="TDI817" s="47"/>
      <c r="TDJ817" s="47"/>
      <c r="TDK817" s="47"/>
      <c r="TDL817" s="47"/>
      <c r="TDM817" s="47"/>
      <c r="TDN817" s="47"/>
      <c r="TDO817" s="47"/>
      <c r="TDP817" s="47"/>
      <c r="TDQ817" s="47"/>
      <c r="TDR817" s="47"/>
      <c r="TDS817" s="47"/>
      <c r="TDT817" s="47"/>
      <c r="TDU817" s="47"/>
      <c r="TDV817" s="47"/>
      <c r="TDW817" s="47"/>
      <c r="TDX817" s="47"/>
      <c r="TDY817" s="47"/>
      <c r="TDZ817" s="47"/>
      <c r="TEA817" s="47"/>
      <c r="TEB817" s="47"/>
      <c r="TEC817" s="47"/>
      <c r="TED817" s="47"/>
      <c r="TEE817" s="47"/>
      <c r="TEF817" s="47"/>
      <c r="TEG817" s="47"/>
      <c r="TEH817" s="47"/>
      <c r="TEI817" s="47"/>
      <c r="TEJ817" s="47"/>
      <c r="TEK817" s="47"/>
      <c r="TEL817" s="47"/>
      <c r="TEM817" s="47"/>
      <c r="TEN817" s="47"/>
      <c r="TEO817" s="47"/>
      <c r="TEP817" s="47"/>
      <c r="TEQ817" s="47"/>
      <c r="TER817" s="47"/>
      <c r="TES817" s="47"/>
      <c r="TET817" s="47"/>
      <c r="TEU817" s="47"/>
      <c r="TEV817" s="47"/>
      <c r="TEW817" s="47"/>
      <c r="TEX817" s="47"/>
      <c r="TEY817" s="47"/>
      <c r="TEZ817" s="47"/>
      <c r="TFA817" s="47"/>
      <c r="TFB817" s="47"/>
      <c r="TFC817" s="47"/>
      <c r="TFD817" s="47"/>
      <c r="TFE817" s="47"/>
      <c r="TFF817" s="47"/>
      <c r="TFG817" s="47"/>
      <c r="TFH817" s="47"/>
      <c r="TFI817" s="47"/>
      <c r="TFJ817" s="47"/>
      <c r="TFK817" s="47"/>
      <c r="TFL817" s="47"/>
      <c r="TFM817" s="47"/>
      <c r="TFN817" s="47"/>
      <c r="TFO817" s="47"/>
      <c r="TFP817" s="47"/>
      <c r="TFQ817" s="47"/>
      <c r="TFR817" s="47"/>
      <c r="TFS817" s="47"/>
      <c r="TFT817" s="47"/>
      <c r="TFU817" s="47"/>
      <c r="TFV817" s="47"/>
      <c r="TFW817" s="47"/>
      <c r="TFX817" s="47"/>
      <c r="TFY817" s="47"/>
      <c r="TFZ817" s="47"/>
      <c r="TGA817" s="47"/>
      <c r="TGB817" s="47"/>
      <c r="TGC817" s="47"/>
      <c r="TGD817" s="47"/>
      <c r="TGE817" s="47"/>
      <c r="TGF817" s="47"/>
      <c r="TGG817" s="47"/>
      <c r="TGH817" s="47"/>
      <c r="TGI817" s="47"/>
      <c r="TGJ817" s="47"/>
      <c r="TGK817" s="47"/>
      <c r="TGL817" s="47"/>
      <c r="TGM817" s="47"/>
      <c r="TGN817" s="47"/>
      <c r="TGO817" s="47"/>
      <c r="TGP817" s="47"/>
      <c r="TGQ817" s="47"/>
      <c r="TGR817" s="47"/>
      <c r="TGS817" s="47"/>
      <c r="TGT817" s="47"/>
      <c r="TGU817" s="47"/>
      <c r="TGV817" s="47"/>
      <c r="TGW817" s="47"/>
      <c r="TGX817" s="47"/>
      <c r="TGY817" s="47"/>
      <c r="TGZ817" s="47"/>
      <c r="THA817" s="47"/>
      <c r="THB817" s="47"/>
      <c r="THC817" s="47"/>
      <c r="THD817" s="47"/>
      <c r="THE817" s="47"/>
      <c r="THF817" s="47"/>
      <c r="THG817" s="47"/>
      <c r="THH817" s="47"/>
      <c r="THI817" s="47"/>
      <c r="THJ817" s="47"/>
      <c r="THK817" s="47"/>
      <c r="THL817" s="47"/>
      <c r="THM817" s="47"/>
      <c r="THN817" s="47"/>
      <c r="THO817" s="47"/>
      <c r="THP817" s="47"/>
      <c r="THQ817" s="47"/>
      <c r="THR817" s="47"/>
      <c r="THS817" s="47"/>
      <c r="THT817" s="47"/>
      <c r="THU817" s="47"/>
      <c r="THV817" s="47"/>
      <c r="THW817" s="47"/>
      <c r="THX817" s="47"/>
      <c r="THY817" s="47"/>
      <c r="THZ817" s="47"/>
      <c r="TIA817" s="47"/>
      <c r="TIB817" s="47"/>
      <c r="TIC817" s="47"/>
      <c r="TID817" s="47"/>
      <c r="TIE817" s="47"/>
      <c r="TIF817" s="47"/>
      <c r="TIG817" s="47"/>
      <c r="TIH817" s="47"/>
      <c r="TII817" s="47"/>
      <c r="TIJ817" s="47"/>
      <c r="TIK817" s="47"/>
      <c r="TIL817" s="47"/>
      <c r="TIM817" s="47"/>
      <c r="TIN817" s="47"/>
      <c r="TIO817" s="47"/>
      <c r="TIP817" s="47"/>
      <c r="TIQ817" s="47"/>
      <c r="TIR817" s="47"/>
      <c r="TIS817" s="47"/>
      <c r="TIT817" s="47"/>
      <c r="TIU817" s="47"/>
      <c r="TIV817" s="47"/>
      <c r="TIW817" s="47"/>
      <c r="TIX817" s="47"/>
      <c r="TIY817" s="47"/>
      <c r="TIZ817" s="47"/>
      <c r="TJA817" s="47"/>
      <c r="TJB817" s="47"/>
      <c r="TJC817" s="47"/>
      <c r="TJD817" s="47"/>
      <c r="TJE817" s="47"/>
      <c r="TJF817" s="47"/>
      <c r="TJG817" s="47"/>
      <c r="TJH817" s="47"/>
      <c r="TJI817" s="47"/>
      <c r="TJJ817" s="47"/>
      <c r="TJK817" s="47"/>
      <c r="TJL817" s="47"/>
      <c r="TJM817" s="47"/>
      <c r="TJN817" s="47"/>
      <c r="TJO817" s="47"/>
      <c r="TJP817" s="47"/>
      <c r="TJQ817" s="47"/>
      <c r="TJR817" s="47"/>
      <c r="TJS817" s="47"/>
      <c r="TJT817" s="47"/>
      <c r="TJU817" s="47"/>
      <c r="TJV817" s="47"/>
      <c r="TJW817" s="47"/>
      <c r="TJX817" s="47"/>
      <c r="TJY817" s="47"/>
      <c r="TJZ817" s="47"/>
      <c r="TKA817" s="47"/>
      <c r="TKB817" s="47"/>
      <c r="TKC817" s="47"/>
      <c r="TKD817" s="47"/>
      <c r="TKE817" s="47"/>
      <c r="TKF817" s="47"/>
      <c r="TKG817" s="47"/>
      <c r="TKH817" s="47"/>
      <c r="TKI817" s="47"/>
      <c r="TKJ817" s="47"/>
      <c r="TKK817" s="47"/>
      <c r="TKL817" s="47"/>
      <c r="TKM817" s="47"/>
      <c r="TKN817" s="47"/>
      <c r="TKO817" s="47"/>
      <c r="TKP817" s="47"/>
      <c r="TKQ817" s="47"/>
      <c r="TKR817" s="47"/>
      <c r="TKS817" s="47"/>
      <c r="TKT817" s="47"/>
      <c r="TKU817" s="47"/>
      <c r="TKV817" s="47"/>
      <c r="TKW817" s="47"/>
      <c r="TKX817" s="47"/>
      <c r="TKY817" s="47"/>
      <c r="TKZ817" s="47"/>
      <c r="TLA817" s="47"/>
      <c r="TLB817" s="47"/>
      <c r="TLC817" s="47"/>
      <c r="TLD817" s="47"/>
      <c r="TLE817" s="47"/>
      <c r="TLF817" s="47"/>
      <c r="TLG817" s="47"/>
      <c r="TLH817" s="47"/>
      <c r="TLI817" s="47"/>
      <c r="TLJ817" s="47"/>
      <c r="TLK817" s="47"/>
      <c r="TLL817" s="47"/>
      <c r="TLM817" s="47"/>
      <c r="TLN817" s="47"/>
      <c r="TLO817" s="47"/>
      <c r="TLP817" s="47"/>
      <c r="TLQ817" s="47"/>
      <c r="TLR817" s="47"/>
      <c r="TLS817" s="47"/>
      <c r="TLT817" s="47"/>
      <c r="TLU817" s="47"/>
      <c r="TLV817" s="47"/>
      <c r="TLW817" s="47"/>
      <c r="TLX817" s="47"/>
      <c r="TLY817" s="47"/>
      <c r="TLZ817" s="47"/>
      <c r="TMA817" s="47"/>
      <c r="TMB817" s="47"/>
      <c r="TMC817" s="47"/>
      <c r="TMD817" s="47"/>
      <c r="TME817" s="47"/>
      <c r="TMF817" s="47"/>
      <c r="TMG817" s="47"/>
      <c r="TMH817" s="47"/>
      <c r="TMI817" s="47"/>
      <c r="TMJ817" s="47"/>
      <c r="TMK817" s="47"/>
      <c r="TML817" s="47"/>
      <c r="TMM817" s="47"/>
      <c r="TMN817" s="47"/>
      <c r="TMO817" s="47"/>
      <c r="TMP817" s="47"/>
      <c r="TMQ817" s="47"/>
      <c r="TMR817" s="47"/>
      <c r="TMS817" s="47"/>
      <c r="TMT817" s="47"/>
      <c r="TMU817" s="47"/>
      <c r="TMV817" s="47"/>
      <c r="TMW817" s="47"/>
      <c r="TMX817" s="47"/>
      <c r="TMY817" s="47"/>
      <c r="TMZ817" s="47"/>
      <c r="TNA817" s="47"/>
      <c r="TNB817" s="47"/>
      <c r="TNC817" s="47"/>
      <c r="TND817" s="47"/>
      <c r="TNE817" s="47"/>
      <c r="TNF817" s="47"/>
      <c r="TNG817" s="47"/>
      <c r="TNH817" s="47"/>
      <c r="TNI817" s="47"/>
      <c r="TNJ817" s="47"/>
      <c r="TNK817" s="47"/>
      <c r="TNL817" s="47"/>
      <c r="TNM817" s="47"/>
      <c r="TNN817" s="47"/>
      <c r="TNO817" s="47"/>
      <c r="TNP817" s="47"/>
      <c r="TNQ817" s="47"/>
      <c r="TNR817" s="47"/>
      <c r="TNS817" s="47"/>
      <c r="TNT817" s="47"/>
      <c r="TNU817" s="47"/>
      <c r="TNV817" s="47"/>
      <c r="TNW817" s="47"/>
      <c r="TNX817" s="47"/>
      <c r="TNY817" s="47"/>
      <c r="TNZ817" s="47"/>
      <c r="TOA817" s="47"/>
      <c r="TOB817" s="47"/>
      <c r="TOC817" s="47"/>
      <c r="TOD817" s="47"/>
      <c r="TOE817" s="47"/>
      <c r="TOF817" s="47"/>
      <c r="TOG817" s="47"/>
      <c r="TOH817" s="47"/>
      <c r="TOI817" s="47"/>
      <c r="TOJ817" s="47"/>
      <c r="TOK817" s="47"/>
      <c r="TOL817" s="47"/>
      <c r="TOM817" s="47"/>
      <c r="TON817" s="47"/>
      <c r="TOO817" s="47"/>
      <c r="TOP817" s="47"/>
      <c r="TOQ817" s="47"/>
      <c r="TOR817" s="47"/>
      <c r="TOS817" s="47"/>
      <c r="TOT817" s="47"/>
      <c r="TOU817" s="47"/>
      <c r="TOV817" s="47"/>
      <c r="TOW817" s="47"/>
      <c r="TOX817" s="47"/>
      <c r="TOY817" s="47"/>
      <c r="TOZ817" s="47"/>
      <c r="TPA817" s="47"/>
      <c r="TPB817" s="47"/>
      <c r="TPC817" s="47"/>
      <c r="TPD817" s="47"/>
      <c r="TPE817" s="47"/>
      <c r="TPF817" s="47"/>
      <c r="TPG817" s="47"/>
      <c r="TPH817" s="47"/>
      <c r="TPI817" s="47"/>
      <c r="TPJ817" s="47"/>
      <c r="TPK817" s="47"/>
      <c r="TPL817" s="47"/>
      <c r="TPM817" s="47"/>
      <c r="TPN817" s="47"/>
      <c r="TPO817" s="47"/>
      <c r="TPP817" s="47"/>
      <c r="TPQ817" s="47"/>
      <c r="TPR817" s="47"/>
      <c r="TPS817" s="47"/>
      <c r="TPT817" s="47"/>
      <c r="TPU817" s="47"/>
      <c r="TPV817" s="47"/>
      <c r="TPW817" s="47"/>
      <c r="TPX817" s="47"/>
      <c r="TPY817" s="47"/>
      <c r="TPZ817" s="47"/>
      <c r="TQA817" s="47"/>
      <c r="TQB817" s="47"/>
      <c r="TQC817" s="47"/>
      <c r="TQD817" s="47"/>
      <c r="TQE817" s="47"/>
      <c r="TQF817" s="47"/>
      <c r="TQG817" s="47"/>
      <c r="TQH817" s="47"/>
      <c r="TQI817" s="47"/>
      <c r="TQJ817" s="47"/>
      <c r="TQK817" s="47"/>
      <c r="TQL817" s="47"/>
      <c r="TQM817" s="47"/>
      <c r="TQN817" s="47"/>
      <c r="TQO817" s="47"/>
      <c r="TQP817" s="47"/>
      <c r="TQQ817" s="47"/>
      <c r="TQR817" s="47"/>
      <c r="TQS817" s="47"/>
      <c r="TQT817" s="47"/>
      <c r="TQU817" s="47"/>
      <c r="TQV817" s="47"/>
      <c r="TQW817" s="47"/>
      <c r="TQX817" s="47"/>
      <c r="TQY817" s="47"/>
      <c r="TQZ817" s="47"/>
      <c r="TRA817" s="47"/>
      <c r="TRB817" s="47"/>
      <c r="TRC817" s="47"/>
      <c r="TRD817" s="47"/>
      <c r="TRE817" s="47"/>
      <c r="TRF817" s="47"/>
      <c r="TRG817" s="47"/>
      <c r="TRH817" s="47"/>
      <c r="TRI817" s="47"/>
      <c r="TRJ817" s="47"/>
      <c r="TRK817" s="47"/>
      <c r="TRL817" s="47"/>
      <c r="TRM817" s="47"/>
      <c r="TRN817" s="47"/>
      <c r="TRO817" s="47"/>
      <c r="TRP817" s="47"/>
      <c r="TRQ817" s="47"/>
      <c r="TRR817" s="47"/>
      <c r="TRS817" s="47"/>
      <c r="TRT817" s="47"/>
      <c r="TRU817" s="47"/>
      <c r="TRV817" s="47"/>
      <c r="TRW817" s="47"/>
      <c r="TRX817" s="47"/>
      <c r="TRY817" s="47"/>
      <c r="TRZ817" s="47"/>
      <c r="TSA817" s="47"/>
      <c r="TSB817" s="47"/>
      <c r="TSC817" s="47"/>
      <c r="TSD817" s="47"/>
      <c r="TSE817" s="47"/>
      <c r="TSF817" s="47"/>
      <c r="TSG817" s="47"/>
      <c r="TSH817" s="47"/>
      <c r="TSI817" s="47"/>
      <c r="TSJ817" s="47"/>
      <c r="TSK817" s="47"/>
      <c r="TSL817" s="47"/>
      <c r="TSM817" s="47"/>
      <c r="TSN817" s="47"/>
      <c r="TSO817" s="47"/>
      <c r="TSP817" s="47"/>
      <c r="TSQ817" s="47"/>
      <c r="TSR817" s="47"/>
      <c r="TSS817" s="47"/>
      <c r="TST817" s="47"/>
      <c r="TSU817" s="47"/>
      <c r="TSV817" s="47"/>
      <c r="TSW817" s="47"/>
      <c r="TSX817" s="47"/>
      <c r="TSY817" s="47"/>
      <c r="TSZ817" s="47"/>
      <c r="TTA817" s="47"/>
      <c r="TTB817" s="47"/>
      <c r="TTC817" s="47"/>
      <c r="TTD817" s="47"/>
      <c r="TTE817" s="47"/>
      <c r="TTF817" s="47"/>
      <c r="TTG817" s="47"/>
      <c r="TTH817" s="47"/>
      <c r="TTI817" s="47"/>
      <c r="TTJ817" s="47"/>
      <c r="TTK817" s="47"/>
      <c r="TTL817" s="47"/>
      <c r="TTM817" s="47"/>
      <c r="TTN817" s="47"/>
      <c r="TTO817" s="47"/>
      <c r="TTP817" s="47"/>
      <c r="TTQ817" s="47"/>
      <c r="TTR817" s="47"/>
      <c r="TTS817" s="47"/>
      <c r="TTT817" s="47"/>
      <c r="TTU817" s="47"/>
      <c r="TTV817" s="47"/>
      <c r="TTW817" s="47"/>
      <c r="TTX817" s="47"/>
      <c r="TTY817" s="47"/>
      <c r="TTZ817" s="47"/>
      <c r="TUA817" s="47"/>
      <c r="TUB817" s="47"/>
      <c r="TUC817" s="47"/>
      <c r="TUD817" s="47"/>
      <c r="TUE817" s="47"/>
      <c r="TUF817" s="47"/>
      <c r="TUG817" s="47"/>
      <c r="TUH817" s="47"/>
      <c r="TUI817" s="47"/>
      <c r="TUJ817" s="47"/>
      <c r="TUK817" s="47"/>
      <c r="TUL817" s="47"/>
      <c r="TUM817" s="47"/>
      <c r="TUN817" s="47"/>
      <c r="TUO817" s="47"/>
      <c r="TUP817" s="47"/>
      <c r="TUQ817" s="47"/>
      <c r="TUR817" s="47"/>
      <c r="TUS817" s="47"/>
      <c r="TUT817" s="47"/>
      <c r="TUU817" s="47"/>
      <c r="TUV817" s="47"/>
      <c r="TUW817" s="47"/>
      <c r="TUX817" s="47"/>
      <c r="TUY817" s="47"/>
      <c r="TUZ817" s="47"/>
      <c r="TVA817" s="47"/>
      <c r="TVB817" s="47"/>
      <c r="TVC817" s="47"/>
      <c r="TVD817" s="47"/>
      <c r="TVE817" s="47"/>
      <c r="TVF817" s="47"/>
      <c r="TVG817" s="47"/>
      <c r="TVH817" s="47"/>
      <c r="TVI817" s="47"/>
      <c r="TVJ817" s="47"/>
      <c r="TVK817" s="47"/>
      <c r="TVL817" s="47"/>
      <c r="TVM817" s="47"/>
      <c r="TVN817" s="47"/>
      <c r="TVO817" s="47"/>
      <c r="TVP817" s="47"/>
      <c r="TVQ817" s="47"/>
      <c r="TVR817" s="47"/>
      <c r="TVS817" s="47"/>
      <c r="TVT817" s="47"/>
      <c r="TVU817" s="47"/>
      <c r="TVV817" s="47"/>
      <c r="TVW817" s="47"/>
      <c r="TVX817" s="47"/>
      <c r="TVY817" s="47"/>
      <c r="TVZ817" s="47"/>
      <c r="TWA817" s="47"/>
      <c r="TWB817" s="47"/>
      <c r="TWC817" s="47"/>
      <c r="TWD817" s="47"/>
      <c r="TWE817" s="47"/>
      <c r="TWF817" s="47"/>
      <c r="TWG817" s="47"/>
      <c r="TWH817" s="47"/>
      <c r="TWI817" s="47"/>
      <c r="TWJ817" s="47"/>
      <c r="TWK817" s="47"/>
      <c r="TWL817" s="47"/>
      <c r="TWM817" s="47"/>
      <c r="TWN817" s="47"/>
      <c r="TWO817" s="47"/>
      <c r="TWP817" s="47"/>
      <c r="TWQ817" s="47"/>
      <c r="TWR817" s="47"/>
      <c r="TWS817" s="47"/>
      <c r="TWT817" s="47"/>
      <c r="TWU817" s="47"/>
      <c r="TWV817" s="47"/>
      <c r="TWW817" s="47"/>
      <c r="TWX817" s="47"/>
      <c r="TWY817" s="47"/>
      <c r="TWZ817" s="47"/>
      <c r="TXA817" s="47"/>
      <c r="TXB817" s="47"/>
      <c r="TXC817" s="47"/>
      <c r="TXD817" s="47"/>
      <c r="TXE817" s="47"/>
      <c r="TXF817" s="47"/>
      <c r="TXG817" s="47"/>
      <c r="TXH817" s="47"/>
      <c r="TXI817" s="47"/>
      <c r="TXJ817" s="47"/>
      <c r="TXK817" s="47"/>
      <c r="TXL817" s="47"/>
      <c r="TXM817" s="47"/>
      <c r="TXN817" s="47"/>
      <c r="TXO817" s="47"/>
      <c r="TXP817" s="47"/>
      <c r="TXQ817" s="47"/>
      <c r="TXR817" s="47"/>
      <c r="TXS817" s="47"/>
      <c r="TXT817" s="47"/>
      <c r="TXU817" s="47"/>
      <c r="TXV817" s="47"/>
      <c r="TXW817" s="47"/>
      <c r="TXX817" s="47"/>
      <c r="TXY817" s="47"/>
      <c r="TXZ817" s="47"/>
      <c r="TYA817" s="47"/>
      <c r="TYB817" s="47"/>
      <c r="TYC817" s="47"/>
      <c r="TYD817" s="47"/>
      <c r="TYE817" s="47"/>
      <c r="TYF817" s="47"/>
      <c r="TYG817" s="47"/>
      <c r="TYH817" s="47"/>
      <c r="TYI817" s="47"/>
      <c r="TYJ817" s="47"/>
      <c r="TYK817" s="47"/>
      <c r="TYL817" s="47"/>
      <c r="TYM817" s="47"/>
      <c r="TYN817" s="47"/>
      <c r="TYO817" s="47"/>
      <c r="TYP817" s="47"/>
      <c r="TYQ817" s="47"/>
      <c r="TYR817" s="47"/>
      <c r="TYS817" s="47"/>
      <c r="TYT817" s="47"/>
      <c r="TYU817" s="47"/>
      <c r="TYV817" s="47"/>
      <c r="TYW817" s="47"/>
      <c r="TYX817" s="47"/>
      <c r="TYY817" s="47"/>
      <c r="TYZ817" s="47"/>
      <c r="TZA817" s="47"/>
      <c r="TZB817" s="47"/>
      <c r="TZC817" s="47"/>
      <c r="TZD817" s="47"/>
      <c r="TZE817" s="47"/>
      <c r="TZF817" s="47"/>
      <c r="TZG817" s="47"/>
      <c r="TZH817" s="47"/>
      <c r="TZI817" s="47"/>
      <c r="TZJ817" s="47"/>
      <c r="TZK817" s="47"/>
      <c r="TZL817" s="47"/>
      <c r="TZM817" s="47"/>
      <c r="TZN817" s="47"/>
      <c r="TZO817" s="47"/>
      <c r="TZP817" s="47"/>
      <c r="TZQ817" s="47"/>
      <c r="TZR817" s="47"/>
      <c r="TZS817" s="47"/>
      <c r="TZT817" s="47"/>
      <c r="TZU817" s="47"/>
      <c r="TZV817" s="47"/>
      <c r="TZW817" s="47"/>
      <c r="TZX817" s="47"/>
      <c r="TZY817" s="47"/>
      <c r="TZZ817" s="47"/>
      <c r="UAA817" s="47"/>
      <c r="UAB817" s="47"/>
      <c r="UAC817" s="47"/>
      <c r="UAD817" s="47"/>
      <c r="UAE817" s="47"/>
      <c r="UAF817" s="47"/>
      <c r="UAG817" s="47"/>
      <c r="UAH817" s="47"/>
      <c r="UAI817" s="47"/>
      <c r="UAJ817" s="47"/>
      <c r="UAK817" s="47"/>
      <c r="UAL817" s="47"/>
      <c r="UAM817" s="47"/>
      <c r="UAN817" s="47"/>
      <c r="UAO817" s="47"/>
      <c r="UAP817" s="47"/>
      <c r="UAQ817" s="47"/>
      <c r="UAR817" s="47"/>
      <c r="UAS817" s="47"/>
      <c r="UAT817" s="47"/>
      <c r="UAU817" s="47"/>
      <c r="UAV817" s="47"/>
      <c r="UAW817" s="47"/>
      <c r="UAX817" s="47"/>
      <c r="UAY817" s="47"/>
      <c r="UAZ817" s="47"/>
      <c r="UBA817" s="47"/>
      <c r="UBB817" s="47"/>
      <c r="UBC817" s="47"/>
      <c r="UBD817" s="47"/>
      <c r="UBE817" s="47"/>
      <c r="UBF817" s="47"/>
      <c r="UBG817" s="47"/>
      <c r="UBH817" s="47"/>
      <c r="UBI817" s="47"/>
      <c r="UBJ817" s="47"/>
      <c r="UBK817" s="47"/>
      <c r="UBL817" s="47"/>
      <c r="UBM817" s="47"/>
      <c r="UBN817" s="47"/>
      <c r="UBO817" s="47"/>
      <c r="UBP817" s="47"/>
      <c r="UBQ817" s="47"/>
      <c r="UBR817" s="47"/>
      <c r="UBS817" s="47"/>
      <c r="UBT817" s="47"/>
      <c r="UBU817" s="47"/>
      <c r="UBV817" s="47"/>
      <c r="UBW817" s="47"/>
      <c r="UBX817" s="47"/>
      <c r="UBY817" s="47"/>
      <c r="UBZ817" s="47"/>
      <c r="UCA817" s="47"/>
      <c r="UCB817" s="47"/>
      <c r="UCC817" s="47"/>
      <c r="UCD817" s="47"/>
      <c r="UCE817" s="47"/>
      <c r="UCF817" s="47"/>
      <c r="UCG817" s="47"/>
      <c r="UCH817" s="47"/>
      <c r="UCI817" s="47"/>
      <c r="UCJ817" s="47"/>
      <c r="UCK817" s="47"/>
      <c r="UCL817" s="47"/>
      <c r="UCM817" s="47"/>
      <c r="UCN817" s="47"/>
      <c r="UCO817" s="47"/>
      <c r="UCP817" s="47"/>
      <c r="UCQ817" s="47"/>
      <c r="UCR817" s="47"/>
      <c r="UCS817" s="47"/>
      <c r="UCT817" s="47"/>
      <c r="UCU817" s="47"/>
      <c r="UCV817" s="47"/>
      <c r="UCW817" s="47"/>
      <c r="UCX817" s="47"/>
      <c r="UCY817" s="47"/>
      <c r="UCZ817" s="47"/>
      <c r="UDA817" s="47"/>
      <c r="UDB817" s="47"/>
      <c r="UDC817" s="47"/>
      <c r="UDD817" s="47"/>
      <c r="UDE817" s="47"/>
      <c r="UDF817" s="47"/>
      <c r="UDG817" s="47"/>
      <c r="UDH817" s="47"/>
      <c r="UDI817" s="47"/>
      <c r="UDJ817" s="47"/>
      <c r="UDK817" s="47"/>
      <c r="UDL817" s="47"/>
      <c r="UDM817" s="47"/>
      <c r="UDN817" s="47"/>
      <c r="UDO817" s="47"/>
      <c r="UDP817" s="47"/>
      <c r="UDQ817" s="47"/>
      <c r="UDR817" s="47"/>
      <c r="UDS817" s="47"/>
      <c r="UDT817" s="47"/>
      <c r="UDU817" s="47"/>
      <c r="UDV817" s="47"/>
      <c r="UDW817" s="47"/>
      <c r="UDX817" s="47"/>
      <c r="UDY817" s="47"/>
      <c r="UDZ817" s="47"/>
      <c r="UEA817" s="47"/>
      <c r="UEB817" s="47"/>
      <c r="UEC817" s="47"/>
      <c r="UED817" s="47"/>
      <c r="UEE817" s="47"/>
      <c r="UEF817" s="47"/>
      <c r="UEG817" s="47"/>
      <c r="UEH817" s="47"/>
      <c r="UEI817" s="47"/>
      <c r="UEJ817" s="47"/>
      <c r="UEK817" s="47"/>
      <c r="UEL817" s="47"/>
      <c r="UEM817" s="47"/>
      <c r="UEN817" s="47"/>
      <c r="UEO817" s="47"/>
      <c r="UEP817" s="47"/>
      <c r="UEQ817" s="47"/>
      <c r="UER817" s="47"/>
      <c r="UES817" s="47"/>
      <c r="UET817" s="47"/>
      <c r="UEU817" s="47"/>
      <c r="UEV817" s="47"/>
      <c r="UEW817" s="47"/>
      <c r="UEX817" s="47"/>
      <c r="UEY817" s="47"/>
      <c r="UEZ817" s="47"/>
      <c r="UFA817" s="47"/>
      <c r="UFB817" s="47"/>
      <c r="UFC817" s="47"/>
      <c r="UFD817" s="47"/>
      <c r="UFE817" s="47"/>
      <c r="UFF817" s="47"/>
      <c r="UFG817" s="47"/>
      <c r="UFH817" s="47"/>
      <c r="UFI817" s="47"/>
      <c r="UFJ817" s="47"/>
      <c r="UFK817" s="47"/>
      <c r="UFL817" s="47"/>
      <c r="UFM817" s="47"/>
      <c r="UFN817" s="47"/>
      <c r="UFO817" s="47"/>
      <c r="UFP817" s="47"/>
      <c r="UFQ817" s="47"/>
      <c r="UFR817" s="47"/>
      <c r="UFS817" s="47"/>
      <c r="UFT817" s="47"/>
      <c r="UFU817" s="47"/>
      <c r="UFV817" s="47"/>
      <c r="UFW817" s="47"/>
      <c r="UFX817" s="47"/>
      <c r="UFY817" s="47"/>
      <c r="UFZ817" s="47"/>
      <c r="UGA817" s="47"/>
      <c r="UGB817" s="47"/>
      <c r="UGC817" s="47"/>
      <c r="UGD817" s="47"/>
      <c r="UGE817" s="47"/>
      <c r="UGF817" s="47"/>
      <c r="UGG817" s="47"/>
      <c r="UGH817" s="47"/>
      <c r="UGI817" s="47"/>
      <c r="UGJ817" s="47"/>
      <c r="UGK817" s="47"/>
      <c r="UGL817" s="47"/>
      <c r="UGM817" s="47"/>
      <c r="UGN817" s="47"/>
      <c r="UGO817" s="47"/>
      <c r="UGP817" s="47"/>
      <c r="UGQ817" s="47"/>
      <c r="UGR817" s="47"/>
      <c r="UGS817" s="47"/>
      <c r="UGT817" s="47"/>
      <c r="UGU817" s="47"/>
      <c r="UGV817" s="47"/>
      <c r="UGW817" s="47"/>
      <c r="UGX817" s="47"/>
      <c r="UGY817" s="47"/>
      <c r="UGZ817" s="47"/>
      <c r="UHA817" s="47"/>
      <c r="UHB817" s="47"/>
      <c r="UHC817" s="47"/>
      <c r="UHD817" s="47"/>
      <c r="UHE817" s="47"/>
      <c r="UHF817" s="47"/>
      <c r="UHG817" s="47"/>
      <c r="UHH817" s="47"/>
      <c r="UHI817" s="47"/>
      <c r="UHJ817" s="47"/>
      <c r="UHK817" s="47"/>
      <c r="UHL817" s="47"/>
      <c r="UHM817" s="47"/>
      <c r="UHN817" s="47"/>
      <c r="UHO817" s="47"/>
      <c r="UHP817" s="47"/>
      <c r="UHQ817" s="47"/>
      <c r="UHR817" s="47"/>
      <c r="UHS817" s="47"/>
      <c r="UHT817" s="47"/>
      <c r="UHU817" s="47"/>
      <c r="UHV817" s="47"/>
      <c r="UHW817" s="47"/>
      <c r="UHX817" s="47"/>
      <c r="UHY817" s="47"/>
      <c r="UHZ817" s="47"/>
      <c r="UIA817" s="47"/>
      <c r="UIB817" s="47"/>
      <c r="UIC817" s="47"/>
      <c r="UID817" s="47"/>
      <c r="UIE817" s="47"/>
      <c r="UIF817" s="47"/>
      <c r="UIG817" s="47"/>
      <c r="UIH817" s="47"/>
      <c r="UII817" s="47"/>
      <c r="UIJ817" s="47"/>
      <c r="UIK817" s="47"/>
      <c r="UIL817" s="47"/>
      <c r="UIM817" s="47"/>
      <c r="UIN817" s="47"/>
      <c r="UIO817" s="47"/>
      <c r="UIP817" s="47"/>
      <c r="UIQ817" s="47"/>
      <c r="UIR817" s="47"/>
      <c r="UIS817" s="47"/>
      <c r="UIT817" s="47"/>
      <c r="UIU817" s="47"/>
      <c r="UIV817" s="47"/>
      <c r="UIW817" s="47"/>
      <c r="UIX817" s="47"/>
      <c r="UIY817" s="47"/>
      <c r="UIZ817" s="47"/>
      <c r="UJA817" s="47"/>
      <c r="UJB817" s="47"/>
      <c r="UJC817" s="47"/>
      <c r="UJD817" s="47"/>
      <c r="UJE817" s="47"/>
      <c r="UJF817" s="47"/>
      <c r="UJG817" s="47"/>
      <c r="UJH817" s="47"/>
      <c r="UJI817" s="47"/>
      <c r="UJJ817" s="47"/>
      <c r="UJK817" s="47"/>
      <c r="UJL817" s="47"/>
      <c r="UJM817" s="47"/>
      <c r="UJN817" s="47"/>
      <c r="UJO817" s="47"/>
      <c r="UJP817" s="47"/>
      <c r="UJQ817" s="47"/>
      <c r="UJR817" s="47"/>
      <c r="UJS817" s="47"/>
      <c r="UJT817" s="47"/>
      <c r="UJU817" s="47"/>
      <c r="UJV817" s="47"/>
      <c r="UJW817" s="47"/>
      <c r="UJX817" s="47"/>
      <c r="UJY817" s="47"/>
      <c r="UJZ817" s="47"/>
      <c r="UKA817" s="47"/>
      <c r="UKB817" s="47"/>
      <c r="UKC817" s="47"/>
      <c r="UKD817" s="47"/>
      <c r="UKE817" s="47"/>
      <c r="UKF817" s="47"/>
      <c r="UKG817" s="47"/>
      <c r="UKH817" s="47"/>
      <c r="UKI817" s="47"/>
      <c r="UKJ817" s="47"/>
      <c r="UKK817" s="47"/>
      <c r="UKL817" s="47"/>
      <c r="UKM817" s="47"/>
      <c r="UKN817" s="47"/>
      <c r="UKO817" s="47"/>
      <c r="UKP817" s="47"/>
      <c r="UKQ817" s="47"/>
      <c r="UKR817" s="47"/>
      <c r="UKS817" s="47"/>
      <c r="UKT817" s="47"/>
      <c r="UKU817" s="47"/>
      <c r="UKV817" s="47"/>
      <c r="UKW817" s="47"/>
      <c r="UKX817" s="47"/>
      <c r="UKY817" s="47"/>
      <c r="UKZ817" s="47"/>
      <c r="ULA817" s="47"/>
      <c r="ULB817" s="47"/>
      <c r="ULC817" s="47"/>
      <c r="ULD817" s="47"/>
      <c r="ULE817" s="47"/>
      <c r="ULF817" s="47"/>
      <c r="ULG817" s="47"/>
      <c r="ULH817" s="47"/>
      <c r="ULI817" s="47"/>
      <c r="ULJ817" s="47"/>
      <c r="ULK817" s="47"/>
      <c r="ULL817" s="47"/>
      <c r="ULM817" s="47"/>
      <c r="ULN817" s="47"/>
      <c r="ULO817" s="47"/>
      <c r="ULP817" s="47"/>
      <c r="ULQ817" s="47"/>
      <c r="ULR817" s="47"/>
      <c r="ULS817" s="47"/>
      <c r="ULT817" s="47"/>
      <c r="ULU817" s="47"/>
      <c r="ULV817" s="47"/>
      <c r="ULW817" s="47"/>
      <c r="ULX817" s="47"/>
      <c r="ULY817" s="47"/>
      <c r="ULZ817" s="47"/>
      <c r="UMA817" s="47"/>
      <c r="UMB817" s="47"/>
      <c r="UMC817" s="47"/>
      <c r="UMD817" s="47"/>
      <c r="UME817" s="47"/>
      <c r="UMF817" s="47"/>
      <c r="UMG817" s="47"/>
      <c r="UMH817" s="47"/>
      <c r="UMI817" s="47"/>
      <c r="UMJ817" s="47"/>
      <c r="UMK817" s="47"/>
      <c r="UML817" s="47"/>
      <c r="UMM817" s="47"/>
      <c r="UMN817" s="47"/>
      <c r="UMO817" s="47"/>
      <c r="UMP817" s="47"/>
      <c r="UMQ817" s="47"/>
      <c r="UMR817" s="47"/>
      <c r="UMS817" s="47"/>
      <c r="UMT817" s="47"/>
      <c r="UMU817" s="47"/>
      <c r="UMV817" s="47"/>
      <c r="UMW817" s="47"/>
      <c r="UMX817" s="47"/>
      <c r="UMY817" s="47"/>
      <c r="UMZ817" s="47"/>
      <c r="UNA817" s="47"/>
      <c r="UNB817" s="47"/>
      <c r="UNC817" s="47"/>
      <c r="UND817" s="47"/>
      <c r="UNE817" s="47"/>
      <c r="UNF817" s="47"/>
      <c r="UNG817" s="47"/>
      <c r="UNH817" s="47"/>
      <c r="UNI817" s="47"/>
      <c r="UNJ817" s="47"/>
      <c r="UNK817" s="47"/>
      <c r="UNL817" s="47"/>
      <c r="UNM817" s="47"/>
      <c r="UNN817" s="47"/>
      <c r="UNO817" s="47"/>
      <c r="UNP817" s="47"/>
      <c r="UNQ817" s="47"/>
      <c r="UNR817" s="47"/>
      <c r="UNS817" s="47"/>
      <c r="UNT817" s="47"/>
      <c r="UNU817" s="47"/>
      <c r="UNV817" s="47"/>
      <c r="UNW817" s="47"/>
      <c r="UNX817" s="47"/>
      <c r="UNY817" s="47"/>
      <c r="UNZ817" s="47"/>
      <c r="UOA817" s="47"/>
      <c r="UOB817" s="47"/>
      <c r="UOC817" s="47"/>
      <c r="UOD817" s="47"/>
      <c r="UOE817" s="47"/>
      <c r="UOF817" s="47"/>
      <c r="UOG817" s="47"/>
      <c r="UOH817" s="47"/>
      <c r="UOI817" s="47"/>
      <c r="UOJ817" s="47"/>
      <c r="UOK817" s="47"/>
      <c r="UOL817" s="47"/>
      <c r="UOM817" s="47"/>
      <c r="UON817" s="47"/>
      <c r="UOO817" s="47"/>
      <c r="UOP817" s="47"/>
      <c r="UOQ817" s="47"/>
      <c r="UOR817" s="47"/>
      <c r="UOS817" s="47"/>
      <c r="UOT817" s="47"/>
      <c r="UOU817" s="47"/>
      <c r="UOV817" s="47"/>
      <c r="UOW817" s="47"/>
      <c r="UOX817" s="47"/>
      <c r="UOY817" s="47"/>
      <c r="UOZ817" s="47"/>
      <c r="UPA817" s="47"/>
      <c r="UPB817" s="47"/>
      <c r="UPC817" s="47"/>
      <c r="UPD817" s="47"/>
      <c r="UPE817" s="47"/>
      <c r="UPF817" s="47"/>
      <c r="UPG817" s="47"/>
      <c r="UPH817" s="47"/>
      <c r="UPI817" s="47"/>
      <c r="UPJ817" s="47"/>
      <c r="UPK817" s="47"/>
      <c r="UPL817" s="47"/>
      <c r="UPM817" s="47"/>
      <c r="UPN817" s="47"/>
      <c r="UPO817" s="47"/>
      <c r="UPP817" s="47"/>
      <c r="UPQ817" s="47"/>
      <c r="UPR817" s="47"/>
      <c r="UPS817" s="47"/>
      <c r="UPT817" s="47"/>
      <c r="UPU817" s="47"/>
      <c r="UPV817" s="47"/>
      <c r="UPW817" s="47"/>
      <c r="UPX817" s="47"/>
      <c r="UPY817" s="47"/>
      <c r="UPZ817" s="47"/>
      <c r="UQA817" s="47"/>
      <c r="UQB817" s="47"/>
      <c r="UQC817" s="47"/>
      <c r="UQD817" s="47"/>
      <c r="UQE817" s="47"/>
      <c r="UQF817" s="47"/>
      <c r="UQG817" s="47"/>
      <c r="UQH817" s="47"/>
      <c r="UQI817" s="47"/>
      <c r="UQJ817" s="47"/>
      <c r="UQK817" s="47"/>
      <c r="UQL817" s="47"/>
      <c r="UQM817" s="47"/>
      <c r="UQN817" s="47"/>
      <c r="UQO817" s="47"/>
      <c r="UQP817" s="47"/>
      <c r="UQQ817" s="47"/>
      <c r="UQR817" s="47"/>
      <c r="UQS817" s="47"/>
      <c r="UQT817" s="47"/>
      <c r="UQU817" s="47"/>
      <c r="UQV817" s="47"/>
      <c r="UQW817" s="47"/>
      <c r="UQX817" s="47"/>
      <c r="UQY817" s="47"/>
      <c r="UQZ817" s="47"/>
      <c r="URA817" s="47"/>
      <c r="URB817" s="47"/>
      <c r="URC817" s="47"/>
      <c r="URD817" s="47"/>
      <c r="URE817" s="47"/>
      <c r="URF817" s="47"/>
      <c r="URG817" s="47"/>
      <c r="URH817" s="47"/>
      <c r="URI817" s="47"/>
      <c r="URJ817" s="47"/>
      <c r="URK817" s="47"/>
      <c r="URL817" s="47"/>
      <c r="URM817" s="47"/>
      <c r="URN817" s="47"/>
      <c r="URO817" s="47"/>
      <c r="URP817" s="47"/>
      <c r="URQ817" s="47"/>
      <c r="URR817" s="47"/>
      <c r="URS817" s="47"/>
      <c r="URT817" s="47"/>
      <c r="URU817" s="47"/>
      <c r="URV817" s="47"/>
      <c r="URW817" s="47"/>
      <c r="URX817" s="47"/>
      <c r="URY817" s="47"/>
      <c r="URZ817" s="47"/>
      <c r="USA817" s="47"/>
      <c r="USB817" s="47"/>
      <c r="USC817" s="47"/>
      <c r="USD817" s="47"/>
      <c r="USE817" s="47"/>
      <c r="USF817" s="47"/>
      <c r="USG817" s="47"/>
      <c r="USH817" s="47"/>
      <c r="USI817" s="47"/>
      <c r="USJ817" s="47"/>
      <c r="USK817" s="47"/>
      <c r="USL817" s="47"/>
      <c r="USM817" s="47"/>
      <c r="USN817" s="47"/>
      <c r="USO817" s="47"/>
      <c r="USP817" s="47"/>
      <c r="USQ817" s="47"/>
      <c r="USR817" s="47"/>
      <c r="USS817" s="47"/>
      <c r="UST817" s="47"/>
      <c r="USU817" s="47"/>
      <c r="USV817" s="47"/>
      <c r="USW817" s="47"/>
      <c r="USX817" s="47"/>
      <c r="USY817" s="47"/>
      <c r="USZ817" s="47"/>
      <c r="UTA817" s="47"/>
      <c r="UTB817" s="47"/>
      <c r="UTC817" s="47"/>
      <c r="UTD817" s="47"/>
      <c r="UTE817" s="47"/>
      <c r="UTF817" s="47"/>
      <c r="UTG817" s="47"/>
      <c r="UTH817" s="47"/>
      <c r="UTI817" s="47"/>
      <c r="UTJ817" s="47"/>
      <c r="UTK817" s="47"/>
      <c r="UTL817" s="47"/>
      <c r="UTM817" s="47"/>
      <c r="UTN817" s="47"/>
      <c r="UTO817" s="47"/>
      <c r="UTP817" s="47"/>
      <c r="UTQ817" s="47"/>
      <c r="UTR817" s="47"/>
      <c r="UTS817" s="47"/>
      <c r="UTT817" s="47"/>
      <c r="UTU817" s="47"/>
      <c r="UTV817" s="47"/>
      <c r="UTW817" s="47"/>
      <c r="UTX817" s="47"/>
      <c r="UTY817" s="47"/>
      <c r="UTZ817" s="47"/>
      <c r="UUA817" s="47"/>
      <c r="UUB817" s="47"/>
      <c r="UUC817" s="47"/>
      <c r="UUD817" s="47"/>
      <c r="UUE817" s="47"/>
      <c r="UUF817" s="47"/>
      <c r="UUG817" s="47"/>
      <c r="UUH817" s="47"/>
      <c r="UUI817" s="47"/>
      <c r="UUJ817" s="47"/>
      <c r="UUK817" s="47"/>
      <c r="UUL817" s="47"/>
      <c r="UUM817" s="47"/>
      <c r="UUN817" s="47"/>
      <c r="UUO817" s="47"/>
      <c r="UUP817" s="47"/>
      <c r="UUQ817" s="47"/>
      <c r="UUR817" s="47"/>
      <c r="UUS817" s="47"/>
      <c r="UUT817" s="47"/>
      <c r="UUU817" s="47"/>
      <c r="UUV817" s="47"/>
      <c r="UUW817" s="47"/>
      <c r="UUX817" s="47"/>
      <c r="UUY817" s="47"/>
      <c r="UUZ817" s="47"/>
      <c r="UVA817" s="47"/>
      <c r="UVB817" s="47"/>
      <c r="UVC817" s="47"/>
      <c r="UVD817" s="47"/>
      <c r="UVE817" s="47"/>
      <c r="UVF817" s="47"/>
      <c r="UVG817" s="47"/>
      <c r="UVH817" s="47"/>
      <c r="UVI817" s="47"/>
      <c r="UVJ817" s="47"/>
      <c r="UVK817" s="47"/>
      <c r="UVL817" s="47"/>
      <c r="UVM817" s="47"/>
      <c r="UVN817" s="47"/>
      <c r="UVO817" s="47"/>
      <c r="UVP817" s="47"/>
      <c r="UVQ817" s="47"/>
      <c r="UVR817" s="47"/>
      <c r="UVS817" s="47"/>
      <c r="UVT817" s="47"/>
      <c r="UVU817" s="47"/>
      <c r="UVV817" s="47"/>
      <c r="UVW817" s="47"/>
      <c r="UVX817" s="47"/>
      <c r="UVY817" s="47"/>
      <c r="UVZ817" s="47"/>
      <c r="UWA817" s="47"/>
      <c r="UWB817" s="47"/>
      <c r="UWC817" s="47"/>
      <c r="UWD817" s="47"/>
      <c r="UWE817" s="47"/>
      <c r="UWF817" s="47"/>
      <c r="UWG817" s="47"/>
      <c r="UWH817" s="47"/>
      <c r="UWI817" s="47"/>
      <c r="UWJ817" s="47"/>
      <c r="UWK817" s="47"/>
      <c r="UWL817" s="47"/>
      <c r="UWM817" s="47"/>
      <c r="UWN817" s="47"/>
      <c r="UWO817" s="47"/>
      <c r="UWP817" s="47"/>
      <c r="UWQ817" s="47"/>
      <c r="UWR817" s="47"/>
      <c r="UWS817" s="47"/>
      <c r="UWT817" s="47"/>
      <c r="UWU817" s="47"/>
      <c r="UWV817" s="47"/>
      <c r="UWW817" s="47"/>
      <c r="UWX817" s="47"/>
      <c r="UWY817" s="47"/>
      <c r="UWZ817" s="47"/>
      <c r="UXA817" s="47"/>
      <c r="UXB817" s="47"/>
      <c r="UXC817" s="47"/>
      <c r="UXD817" s="47"/>
      <c r="UXE817" s="47"/>
      <c r="UXF817" s="47"/>
      <c r="UXG817" s="47"/>
      <c r="UXH817" s="47"/>
      <c r="UXI817" s="47"/>
      <c r="UXJ817" s="47"/>
      <c r="UXK817" s="47"/>
      <c r="UXL817" s="47"/>
      <c r="UXM817" s="47"/>
      <c r="UXN817" s="47"/>
      <c r="UXO817" s="47"/>
      <c r="UXP817" s="47"/>
      <c r="UXQ817" s="47"/>
      <c r="UXR817" s="47"/>
      <c r="UXS817" s="47"/>
      <c r="UXT817" s="47"/>
      <c r="UXU817" s="47"/>
      <c r="UXV817" s="47"/>
      <c r="UXW817" s="47"/>
      <c r="UXX817" s="47"/>
      <c r="UXY817" s="47"/>
      <c r="UXZ817" s="47"/>
      <c r="UYA817" s="47"/>
      <c r="UYB817" s="47"/>
      <c r="UYC817" s="47"/>
      <c r="UYD817" s="47"/>
      <c r="UYE817" s="47"/>
      <c r="UYF817" s="47"/>
      <c r="UYG817" s="47"/>
      <c r="UYH817" s="47"/>
      <c r="UYI817" s="47"/>
      <c r="UYJ817" s="47"/>
      <c r="UYK817" s="47"/>
      <c r="UYL817" s="47"/>
      <c r="UYM817" s="47"/>
      <c r="UYN817" s="47"/>
      <c r="UYO817" s="47"/>
      <c r="UYP817" s="47"/>
      <c r="UYQ817" s="47"/>
      <c r="UYR817" s="47"/>
      <c r="UYS817" s="47"/>
      <c r="UYT817" s="47"/>
      <c r="UYU817" s="47"/>
      <c r="UYV817" s="47"/>
      <c r="UYW817" s="47"/>
      <c r="UYX817" s="47"/>
      <c r="UYY817" s="47"/>
      <c r="UYZ817" s="47"/>
      <c r="UZA817" s="47"/>
      <c r="UZB817" s="47"/>
      <c r="UZC817" s="47"/>
      <c r="UZD817" s="47"/>
      <c r="UZE817" s="47"/>
      <c r="UZF817" s="47"/>
      <c r="UZG817" s="47"/>
      <c r="UZH817" s="47"/>
      <c r="UZI817" s="47"/>
      <c r="UZJ817" s="47"/>
      <c r="UZK817" s="47"/>
      <c r="UZL817" s="47"/>
      <c r="UZM817" s="47"/>
      <c r="UZN817" s="47"/>
      <c r="UZO817" s="47"/>
      <c r="UZP817" s="47"/>
      <c r="UZQ817" s="47"/>
      <c r="UZR817" s="47"/>
      <c r="UZS817" s="47"/>
      <c r="UZT817" s="47"/>
      <c r="UZU817" s="47"/>
      <c r="UZV817" s="47"/>
      <c r="UZW817" s="47"/>
      <c r="UZX817" s="47"/>
      <c r="UZY817" s="47"/>
      <c r="UZZ817" s="47"/>
      <c r="VAA817" s="47"/>
      <c r="VAB817" s="47"/>
      <c r="VAC817" s="47"/>
      <c r="VAD817" s="47"/>
      <c r="VAE817" s="47"/>
      <c r="VAF817" s="47"/>
      <c r="VAG817" s="47"/>
      <c r="VAH817" s="47"/>
      <c r="VAI817" s="47"/>
      <c r="VAJ817" s="47"/>
      <c r="VAK817" s="47"/>
      <c r="VAL817" s="47"/>
      <c r="VAM817" s="47"/>
      <c r="VAN817" s="47"/>
      <c r="VAO817" s="47"/>
      <c r="VAP817" s="47"/>
      <c r="VAQ817" s="47"/>
      <c r="VAR817" s="47"/>
      <c r="VAS817" s="47"/>
      <c r="VAT817" s="47"/>
      <c r="VAU817" s="47"/>
      <c r="VAV817" s="47"/>
      <c r="VAW817" s="47"/>
      <c r="VAX817" s="47"/>
      <c r="VAY817" s="47"/>
      <c r="VAZ817" s="47"/>
      <c r="VBA817" s="47"/>
      <c r="VBB817" s="47"/>
      <c r="VBC817" s="47"/>
      <c r="VBD817" s="47"/>
      <c r="VBE817" s="47"/>
      <c r="VBF817" s="47"/>
      <c r="VBG817" s="47"/>
      <c r="VBH817" s="47"/>
      <c r="VBI817" s="47"/>
      <c r="VBJ817" s="47"/>
      <c r="VBK817" s="47"/>
      <c r="VBL817" s="47"/>
      <c r="VBM817" s="47"/>
      <c r="VBN817" s="47"/>
      <c r="VBO817" s="47"/>
      <c r="VBP817" s="47"/>
      <c r="VBQ817" s="47"/>
      <c r="VBR817" s="47"/>
      <c r="VBS817" s="47"/>
      <c r="VBT817" s="47"/>
      <c r="VBU817" s="47"/>
      <c r="VBV817" s="47"/>
      <c r="VBW817" s="47"/>
      <c r="VBX817" s="47"/>
      <c r="VBY817" s="47"/>
      <c r="VBZ817" s="47"/>
      <c r="VCA817" s="47"/>
      <c r="VCB817" s="47"/>
      <c r="VCC817" s="47"/>
      <c r="VCD817" s="47"/>
      <c r="VCE817" s="47"/>
      <c r="VCF817" s="47"/>
      <c r="VCG817" s="47"/>
      <c r="VCH817" s="47"/>
      <c r="VCI817" s="47"/>
      <c r="VCJ817" s="47"/>
      <c r="VCK817" s="47"/>
      <c r="VCL817" s="47"/>
      <c r="VCM817" s="47"/>
      <c r="VCN817" s="47"/>
      <c r="VCO817" s="47"/>
      <c r="VCP817" s="47"/>
      <c r="VCQ817" s="47"/>
      <c r="VCR817" s="47"/>
      <c r="VCS817" s="47"/>
      <c r="VCT817" s="47"/>
      <c r="VCU817" s="47"/>
      <c r="VCV817" s="47"/>
      <c r="VCW817" s="47"/>
      <c r="VCX817" s="47"/>
      <c r="VCY817" s="47"/>
      <c r="VCZ817" s="47"/>
      <c r="VDA817" s="47"/>
      <c r="VDB817" s="47"/>
      <c r="VDC817" s="47"/>
      <c r="VDD817" s="47"/>
      <c r="VDE817" s="47"/>
      <c r="VDF817" s="47"/>
      <c r="VDG817" s="47"/>
      <c r="VDH817" s="47"/>
      <c r="VDI817" s="47"/>
      <c r="VDJ817" s="47"/>
      <c r="VDK817" s="47"/>
      <c r="VDL817" s="47"/>
      <c r="VDM817" s="47"/>
      <c r="VDN817" s="47"/>
      <c r="VDO817" s="47"/>
      <c r="VDP817" s="47"/>
      <c r="VDQ817" s="47"/>
      <c r="VDR817" s="47"/>
      <c r="VDS817" s="47"/>
      <c r="VDT817" s="47"/>
      <c r="VDU817" s="47"/>
      <c r="VDV817" s="47"/>
      <c r="VDW817" s="47"/>
      <c r="VDX817" s="47"/>
      <c r="VDY817" s="47"/>
      <c r="VDZ817" s="47"/>
      <c r="VEA817" s="47"/>
      <c r="VEB817" s="47"/>
      <c r="VEC817" s="47"/>
      <c r="VED817" s="47"/>
      <c r="VEE817" s="47"/>
      <c r="VEF817" s="47"/>
      <c r="VEG817" s="47"/>
      <c r="VEH817" s="47"/>
      <c r="VEI817" s="47"/>
      <c r="VEJ817" s="47"/>
      <c r="VEK817" s="47"/>
      <c r="VEL817" s="47"/>
      <c r="VEM817" s="47"/>
      <c r="VEN817" s="47"/>
      <c r="VEO817" s="47"/>
      <c r="VEP817" s="47"/>
      <c r="VEQ817" s="47"/>
      <c r="VER817" s="47"/>
      <c r="VES817" s="47"/>
      <c r="VET817" s="47"/>
      <c r="VEU817" s="47"/>
      <c r="VEV817" s="47"/>
      <c r="VEW817" s="47"/>
      <c r="VEX817" s="47"/>
      <c r="VEY817" s="47"/>
      <c r="VEZ817" s="47"/>
      <c r="VFA817" s="47"/>
      <c r="VFB817" s="47"/>
      <c r="VFC817" s="47"/>
      <c r="VFD817" s="47"/>
      <c r="VFE817" s="47"/>
      <c r="VFF817" s="47"/>
      <c r="VFG817" s="47"/>
      <c r="VFH817" s="47"/>
      <c r="VFI817" s="47"/>
      <c r="VFJ817" s="47"/>
      <c r="VFK817" s="47"/>
      <c r="VFL817" s="47"/>
      <c r="VFM817" s="47"/>
      <c r="VFN817" s="47"/>
      <c r="VFO817" s="47"/>
      <c r="VFP817" s="47"/>
      <c r="VFQ817" s="47"/>
      <c r="VFR817" s="47"/>
      <c r="VFS817" s="47"/>
      <c r="VFT817" s="47"/>
      <c r="VFU817" s="47"/>
      <c r="VFV817" s="47"/>
      <c r="VFW817" s="47"/>
      <c r="VFX817" s="47"/>
      <c r="VFY817" s="47"/>
      <c r="VFZ817" s="47"/>
      <c r="VGA817" s="47"/>
      <c r="VGB817" s="47"/>
      <c r="VGC817" s="47"/>
      <c r="VGD817" s="47"/>
      <c r="VGE817" s="47"/>
      <c r="VGF817" s="47"/>
      <c r="VGG817" s="47"/>
      <c r="VGH817" s="47"/>
      <c r="VGI817" s="47"/>
      <c r="VGJ817" s="47"/>
      <c r="VGK817" s="47"/>
      <c r="VGL817" s="47"/>
      <c r="VGM817" s="47"/>
      <c r="VGN817" s="47"/>
      <c r="VGO817" s="47"/>
      <c r="VGP817" s="47"/>
      <c r="VGQ817" s="47"/>
      <c r="VGR817" s="47"/>
      <c r="VGS817" s="47"/>
      <c r="VGT817" s="47"/>
      <c r="VGU817" s="47"/>
      <c r="VGV817" s="47"/>
      <c r="VGW817" s="47"/>
      <c r="VGX817" s="47"/>
      <c r="VGY817" s="47"/>
      <c r="VGZ817" s="47"/>
      <c r="VHA817" s="47"/>
      <c r="VHB817" s="47"/>
      <c r="VHC817" s="47"/>
      <c r="VHD817" s="47"/>
      <c r="VHE817" s="47"/>
      <c r="VHF817" s="47"/>
      <c r="VHG817" s="47"/>
      <c r="VHH817" s="47"/>
      <c r="VHI817" s="47"/>
      <c r="VHJ817" s="47"/>
      <c r="VHK817" s="47"/>
      <c r="VHL817" s="47"/>
      <c r="VHM817" s="47"/>
      <c r="VHN817" s="47"/>
      <c r="VHO817" s="47"/>
      <c r="VHP817" s="47"/>
      <c r="VHQ817" s="47"/>
      <c r="VHR817" s="47"/>
      <c r="VHS817" s="47"/>
      <c r="VHT817" s="47"/>
      <c r="VHU817" s="47"/>
      <c r="VHV817" s="47"/>
      <c r="VHW817" s="47"/>
      <c r="VHX817" s="47"/>
      <c r="VHY817" s="47"/>
      <c r="VHZ817" s="47"/>
      <c r="VIA817" s="47"/>
      <c r="VIB817" s="47"/>
      <c r="VIC817" s="47"/>
      <c r="VID817" s="47"/>
      <c r="VIE817" s="47"/>
      <c r="VIF817" s="47"/>
      <c r="VIG817" s="47"/>
      <c r="VIH817" s="47"/>
      <c r="VII817" s="47"/>
      <c r="VIJ817" s="47"/>
      <c r="VIK817" s="47"/>
      <c r="VIL817" s="47"/>
      <c r="VIM817" s="47"/>
      <c r="VIN817" s="47"/>
      <c r="VIO817" s="47"/>
      <c r="VIP817" s="47"/>
      <c r="VIQ817" s="47"/>
      <c r="VIR817" s="47"/>
      <c r="VIS817" s="47"/>
      <c r="VIT817" s="47"/>
      <c r="VIU817" s="47"/>
      <c r="VIV817" s="47"/>
      <c r="VIW817" s="47"/>
      <c r="VIX817" s="47"/>
      <c r="VIY817" s="47"/>
      <c r="VIZ817" s="47"/>
      <c r="VJA817" s="47"/>
      <c r="VJB817" s="47"/>
      <c r="VJC817" s="47"/>
      <c r="VJD817" s="47"/>
      <c r="VJE817" s="47"/>
      <c r="VJF817" s="47"/>
      <c r="VJG817" s="47"/>
      <c r="VJH817" s="47"/>
      <c r="VJI817" s="47"/>
      <c r="VJJ817" s="47"/>
      <c r="VJK817" s="47"/>
      <c r="VJL817" s="47"/>
      <c r="VJM817" s="47"/>
      <c r="VJN817" s="47"/>
      <c r="VJO817" s="47"/>
      <c r="VJP817" s="47"/>
      <c r="VJQ817" s="47"/>
      <c r="VJR817" s="47"/>
      <c r="VJS817" s="47"/>
      <c r="VJT817" s="47"/>
      <c r="VJU817" s="47"/>
      <c r="VJV817" s="47"/>
      <c r="VJW817" s="47"/>
      <c r="VJX817" s="47"/>
      <c r="VJY817" s="47"/>
      <c r="VJZ817" s="47"/>
      <c r="VKA817" s="47"/>
      <c r="VKB817" s="47"/>
      <c r="VKC817" s="47"/>
      <c r="VKD817" s="47"/>
      <c r="VKE817" s="47"/>
      <c r="VKF817" s="47"/>
      <c r="VKG817" s="47"/>
      <c r="VKH817" s="47"/>
      <c r="VKI817" s="47"/>
      <c r="VKJ817" s="47"/>
      <c r="VKK817" s="47"/>
      <c r="VKL817" s="47"/>
      <c r="VKM817" s="47"/>
      <c r="VKN817" s="47"/>
      <c r="VKO817" s="47"/>
      <c r="VKP817" s="47"/>
      <c r="VKQ817" s="47"/>
      <c r="VKR817" s="47"/>
      <c r="VKS817" s="47"/>
      <c r="VKT817" s="47"/>
      <c r="VKU817" s="47"/>
      <c r="VKV817" s="47"/>
      <c r="VKW817" s="47"/>
      <c r="VKX817" s="47"/>
      <c r="VKY817" s="47"/>
      <c r="VKZ817" s="47"/>
      <c r="VLA817" s="47"/>
      <c r="VLB817" s="47"/>
      <c r="VLC817" s="47"/>
      <c r="VLD817" s="47"/>
      <c r="VLE817" s="47"/>
      <c r="VLF817" s="47"/>
      <c r="VLG817" s="47"/>
      <c r="VLH817" s="47"/>
      <c r="VLI817" s="47"/>
      <c r="VLJ817" s="47"/>
      <c r="VLK817" s="47"/>
      <c r="VLL817" s="47"/>
      <c r="VLM817" s="47"/>
      <c r="VLN817" s="47"/>
      <c r="VLO817" s="47"/>
      <c r="VLP817" s="47"/>
      <c r="VLQ817" s="47"/>
      <c r="VLR817" s="47"/>
      <c r="VLS817" s="47"/>
      <c r="VLT817" s="47"/>
      <c r="VLU817" s="47"/>
      <c r="VLV817" s="47"/>
      <c r="VLW817" s="47"/>
      <c r="VLX817" s="47"/>
      <c r="VLY817" s="47"/>
      <c r="VLZ817" s="47"/>
      <c r="VMA817" s="47"/>
      <c r="VMB817" s="47"/>
      <c r="VMC817" s="47"/>
      <c r="VMD817" s="47"/>
      <c r="VME817" s="47"/>
      <c r="VMF817" s="47"/>
      <c r="VMG817" s="47"/>
      <c r="VMH817" s="47"/>
      <c r="VMI817" s="47"/>
      <c r="VMJ817" s="47"/>
      <c r="VMK817" s="47"/>
      <c r="VML817" s="47"/>
      <c r="VMM817" s="47"/>
      <c r="VMN817" s="47"/>
      <c r="VMO817" s="47"/>
      <c r="VMP817" s="47"/>
      <c r="VMQ817" s="47"/>
      <c r="VMR817" s="47"/>
      <c r="VMS817" s="47"/>
      <c r="VMT817" s="47"/>
      <c r="VMU817" s="47"/>
      <c r="VMV817" s="47"/>
      <c r="VMW817" s="47"/>
      <c r="VMX817" s="47"/>
      <c r="VMY817" s="47"/>
      <c r="VMZ817" s="47"/>
      <c r="VNA817" s="47"/>
      <c r="VNB817" s="47"/>
      <c r="VNC817" s="47"/>
      <c r="VND817" s="47"/>
      <c r="VNE817" s="47"/>
      <c r="VNF817" s="47"/>
      <c r="VNG817" s="47"/>
      <c r="VNH817" s="47"/>
      <c r="VNI817" s="47"/>
      <c r="VNJ817" s="47"/>
      <c r="VNK817" s="47"/>
      <c r="VNL817" s="47"/>
      <c r="VNM817" s="47"/>
      <c r="VNN817" s="47"/>
      <c r="VNO817" s="47"/>
      <c r="VNP817" s="47"/>
      <c r="VNQ817" s="47"/>
      <c r="VNR817" s="47"/>
      <c r="VNS817" s="47"/>
      <c r="VNT817" s="47"/>
      <c r="VNU817" s="47"/>
      <c r="VNV817" s="47"/>
      <c r="VNW817" s="47"/>
      <c r="VNX817" s="47"/>
      <c r="VNY817" s="47"/>
      <c r="VNZ817" s="47"/>
      <c r="VOA817" s="47"/>
      <c r="VOB817" s="47"/>
      <c r="VOC817" s="47"/>
      <c r="VOD817" s="47"/>
      <c r="VOE817" s="47"/>
      <c r="VOF817" s="47"/>
      <c r="VOG817" s="47"/>
      <c r="VOH817" s="47"/>
      <c r="VOI817" s="47"/>
      <c r="VOJ817" s="47"/>
      <c r="VOK817" s="47"/>
      <c r="VOL817" s="47"/>
      <c r="VOM817" s="47"/>
      <c r="VON817" s="47"/>
      <c r="VOO817" s="47"/>
      <c r="VOP817" s="47"/>
      <c r="VOQ817" s="47"/>
      <c r="VOR817" s="47"/>
      <c r="VOS817" s="47"/>
      <c r="VOT817" s="47"/>
      <c r="VOU817" s="47"/>
      <c r="VOV817" s="47"/>
      <c r="VOW817" s="47"/>
      <c r="VOX817" s="47"/>
      <c r="VOY817" s="47"/>
      <c r="VOZ817" s="47"/>
      <c r="VPA817" s="47"/>
      <c r="VPB817" s="47"/>
      <c r="VPC817" s="47"/>
      <c r="VPD817" s="47"/>
      <c r="VPE817" s="47"/>
      <c r="VPF817" s="47"/>
      <c r="VPG817" s="47"/>
      <c r="VPH817" s="47"/>
      <c r="VPI817" s="47"/>
      <c r="VPJ817" s="47"/>
      <c r="VPK817" s="47"/>
      <c r="VPL817" s="47"/>
      <c r="VPM817" s="47"/>
      <c r="VPN817" s="47"/>
      <c r="VPO817" s="47"/>
      <c r="VPP817" s="47"/>
      <c r="VPQ817" s="47"/>
      <c r="VPR817" s="47"/>
      <c r="VPS817" s="47"/>
      <c r="VPT817" s="47"/>
      <c r="VPU817" s="47"/>
      <c r="VPV817" s="47"/>
      <c r="VPW817" s="47"/>
      <c r="VPX817" s="47"/>
      <c r="VPY817" s="47"/>
      <c r="VPZ817" s="47"/>
      <c r="VQA817" s="47"/>
      <c r="VQB817" s="47"/>
      <c r="VQC817" s="47"/>
      <c r="VQD817" s="47"/>
      <c r="VQE817" s="47"/>
      <c r="VQF817" s="47"/>
      <c r="VQG817" s="47"/>
      <c r="VQH817" s="47"/>
      <c r="VQI817" s="47"/>
      <c r="VQJ817" s="47"/>
      <c r="VQK817" s="47"/>
      <c r="VQL817" s="47"/>
      <c r="VQM817" s="47"/>
      <c r="VQN817" s="47"/>
      <c r="VQO817" s="47"/>
      <c r="VQP817" s="47"/>
      <c r="VQQ817" s="47"/>
      <c r="VQR817" s="47"/>
      <c r="VQS817" s="47"/>
      <c r="VQT817" s="47"/>
      <c r="VQU817" s="47"/>
      <c r="VQV817" s="47"/>
      <c r="VQW817" s="47"/>
      <c r="VQX817" s="47"/>
      <c r="VQY817" s="47"/>
      <c r="VQZ817" s="47"/>
      <c r="VRA817" s="47"/>
      <c r="VRB817" s="47"/>
      <c r="VRC817" s="47"/>
      <c r="VRD817" s="47"/>
      <c r="VRE817" s="47"/>
      <c r="VRF817" s="47"/>
      <c r="VRG817" s="47"/>
      <c r="VRH817" s="47"/>
      <c r="VRI817" s="47"/>
      <c r="VRJ817" s="47"/>
      <c r="VRK817" s="47"/>
      <c r="VRL817" s="47"/>
      <c r="VRM817" s="47"/>
      <c r="VRN817" s="47"/>
      <c r="VRO817" s="47"/>
      <c r="VRP817" s="47"/>
      <c r="VRQ817" s="47"/>
      <c r="VRR817" s="47"/>
      <c r="VRS817" s="47"/>
      <c r="VRT817" s="47"/>
      <c r="VRU817" s="47"/>
      <c r="VRV817" s="47"/>
      <c r="VRW817" s="47"/>
      <c r="VRX817" s="47"/>
      <c r="VRY817" s="47"/>
      <c r="VRZ817" s="47"/>
      <c r="VSA817" s="47"/>
      <c r="VSB817" s="47"/>
      <c r="VSC817" s="47"/>
      <c r="VSD817" s="47"/>
      <c r="VSE817" s="47"/>
      <c r="VSF817" s="47"/>
      <c r="VSG817" s="47"/>
      <c r="VSH817" s="47"/>
      <c r="VSI817" s="47"/>
      <c r="VSJ817" s="47"/>
      <c r="VSK817" s="47"/>
      <c r="VSL817" s="47"/>
      <c r="VSM817" s="47"/>
      <c r="VSN817" s="47"/>
      <c r="VSO817" s="47"/>
      <c r="VSP817" s="47"/>
      <c r="VSQ817" s="47"/>
      <c r="VSR817" s="47"/>
      <c r="VSS817" s="47"/>
      <c r="VST817" s="47"/>
      <c r="VSU817" s="47"/>
      <c r="VSV817" s="47"/>
      <c r="VSW817" s="47"/>
      <c r="VSX817" s="47"/>
      <c r="VSY817" s="47"/>
      <c r="VSZ817" s="47"/>
      <c r="VTA817" s="47"/>
      <c r="VTB817" s="47"/>
      <c r="VTC817" s="47"/>
      <c r="VTD817" s="47"/>
      <c r="VTE817" s="47"/>
      <c r="VTF817" s="47"/>
      <c r="VTG817" s="47"/>
      <c r="VTH817" s="47"/>
      <c r="VTI817" s="47"/>
      <c r="VTJ817" s="47"/>
      <c r="VTK817" s="47"/>
      <c r="VTL817" s="47"/>
      <c r="VTM817" s="47"/>
      <c r="VTN817" s="47"/>
      <c r="VTO817" s="47"/>
      <c r="VTP817" s="47"/>
      <c r="VTQ817" s="47"/>
      <c r="VTR817" s="47"/>
      <c r="VTS817" s="47"/>
      <c r="VTT817" s="47"/>
      <c r="VTU817" s="47"/>
      <c r="VTV817" s="47"/>
      <c r="VTW817" s="47"/>
      <c r="VTX817" s="47"/>
      <c r="VTY817" s="47"/>
      <c r="VTZ817" s="47"/>
      <c r="VUA817" s="47"/>
      <c r="VUB817" s="47"/>
      <c r="VUC817" s="47"/>
      <c r="VUD817" s="47"/>
      <c r="VUE817" s="47"/>
      <c r="VUF817" s="47"/>
      <c r="VUG817" s="47"/>
      <c r="VUH817" s="47"/>
      <c r="VUI817" s="47"/>
      <c r="VUJ817" s="47"/>
      <c r="VUK817" s="47"/>
      <c r="VUL817" s="47"/>
      <c r="VUM817" s="47"/>
      <c r="VUN817" s="47"/>
      <c r="VUO817" s="47"/>
      <c r="VUP817" s="47"/>
      <c r="VUQ817" s="47"/>
      <c r="VUR817" s="47"/>
      <c r="VUS817" s="47"/>
      <c r="VUT817" s="47"/>
      <c r="VUU817" s="47"/>
      <c r="VUV817" s="47"/>
      <c r="VUW817" s="47"/>
      <c r="VUX817" s="47"/>
      <c r="VUY817" s="47"/>
      <c r="VUZ817" s="47"/>
      <c r="VVA817" s="47"/>
      <c r="VVB817" s="47"/>
      <c r="VVC817" s="47"/>
      <c r="VVD817" s="47"/>
      <c r="VVE817" s="47"/>
      <c r="VVF817" s="47"/>
      <c r="VVG817" s="47"/>
      <c r="VVH817" s="47"/>
      <c r="VVI817" s="47"/>
      <c r="VVJ817" s="47"/>
      <c r="VVK817" s="47"/>
      <c r="VVL817" s="47"/>
      <c r="VVM817" s="47"/>
      <c r="VVN817" s="47"/>
      <c r="VVO817" s="47"/>
      <c r="VVP817" s="47"/>
      <c r="VVQ817" s="47"/>
      <c r="VVR817" s="47"/>
      <c r="VVS817" s="47"/>
      <c r="VVT817" s="47"/>
      <c r="VVU817" s="47"/>
      <c r="VVV817" s="47"/>
      <c r="VVW817" s="47"/>
      <c r="VVX817" s="47"/>
      <c r="VVY817" s="47"/>
      <c r="VVZ817" s="47"/>
      <c r="VWA817" s="47"/>
      <c r="VWB817" s="47"/>
      <c r="VWC817" s="47"/>
      <c r="VWD817" s="47"/>
      <c r="VWE817" s="47"/>
      <c r="VWF817" s="47"/>
      <c r="VWG817" s="47"/>
      <c r="VWH817" s="47"/>
      <c r="VWI817" s="47"/>
      <c r="VWJ817" s="47"/>
      <c r="VWK817" s="47"/>
      <c r="VWL817" s="47"/>
      <c r="VWM817" s="47"/>
      <c r="VWN817" s="47"/>
      <c r="VWO817" s="47"/>
      <c r="VWP817" s="47"/>
      <c r="VWQ817" s="47"/>
      <c r="VWR817" s="47"/>
      <c r="VWS817" s="47"/>
      <c r="VWT817" s="47"/>
      <c r="VWU817" s="47"/>
      <c r="VWV817" s="47"/>
      <c r="VWW817" s="47"/>
      <c r="VWX817" s="47"/>
      <c r="VWY817" s="47"/>
      <c r="VWZ817" s="47"/>
      <c r="VXA817" s="47"/>
      <c r="VXB817" s="47"/>
      <c r="VXC817" s="47"/>
      <c r="VXD817" s="47"/>
      <c r="VXE817" s="47"/>
      <c r="VXF817" s="47"/>
      <c r="VXG817" s="47"/>
      <c r="VXH817" s="47"/>
      <c r="VXI817" s="47"/>
      <c r="VXJ817" s="47"/>
      <c r="VXK817" s="47"/>
      <c r="VXL817" s="47"/>
      <c r="VXM817" s="47"/>
      <c r="VXN817" s="47"/>
      <c r="VXO817" s="47"/>
      <c r="VXP817" s="47"/>
      <c r="VXQ817" s="47"/>
      <c r="VXR817" s="47"/>
      <c r="VXS817" s="47"/>
      <c r="VXT817" s="47"/>
      <c r="VXU817" s="47"/>
      <c r="VXV817" s="47"/>
      <c r="VXW817" s="47"/>
      <c r="VXX817" s="47"/>
      <c r="VXY817" s="47"/>
      <c r="VXZ817" s="47"/>
      <c r="VYA817" s="47"/>
      <c r="VYB817" s="47"/>
      <c r="VYC817" s="47"/>
      <c r="VYD817" s="47"/>
      <c r="VYE817" s="47"/>
      <c r="VYF817" s="47"/>
      <c r="VYG817" s="47"/>
      <c r="VYH817" s="47"/>
      <c r="VYI817" s="47"/>
      <c r="VYJ817" s="47"/>
      <c r="VYK817" s="47"/>
      <c r="VYL817" s="47"/>
      <c r="VYM817" s="47"/>
      <c r="VYN817" s="47"/>
      <c r="VYO817" s="47"/>
      <c r="VYP817" s="47"/>
      <c r="VYQ817" s="47"/>
      <c r="VYR817" s="47"/>
      <c r="VYS817" s="47"/>
      <c r="VYT817" s="47"/>
      <c r="VYU817" s="47"/>
      <c r="VYV817" s="47"/>
      <c r="VYW817" s="47"/>
      <c r="VYX817" s="47"/>
      <c r="VYY817" s="47"/>
      <c r="VYZ817" s="47"/>
      <c r="VZA817" s="47"/>
      <c r="VZB817" s="47"/>
      <c r="VZC817" s="47"/>
      <c r="VZD817" s="47"/>
      <c r="VZE817" s="47"/>
      <c r="VZF817" s="47"/>
      <c r="VZG817" s="47"/>
      <c r="VZH817" s="47"/>
      <c r="VZI817" s="47"/>
      <c r="VZJ817" s="47"/>
      <c r="VZK817" s="47"/>
      <c r="VZL817" s="47"/>
      <c r="VZM817" s="47"/>
      <c r="VZN817" s="47"/>
      <c r="VZO817" s="47"/>
      <c r="VZP817" s="47"/>
      <c r="VZQ817" s="47"/>
      <c r="VZR817" s="47"/>
      <c r="VZS817" s="47"/>
      <c r="VZT817" s="47"/>
      <c r="VZU817" s="47"/>
      <c r="VZV817" s="47"/>
      <c r="VZW817" s="47"/>
      <c r="VZX817" s="47"/>
      <c r="VZY817" s="47"/>
      <c r="VZZ817" s="47"/>
      <c r="WAA817" s="47"/>
      <c r="WAB817" s="47"/>
      <c r="WAC817" s="47"/>
      <c r="WAD817" s="47"/>
      <c r="WAE817" s="47"/>
      <c r="WAF817" s="47"/>
      <c r="WAG817" s="47"/>
      <c r="WAH817" s="47"/>
      <c r="WAI817" s="47"/>
      <c r="WAJ817" s="47"/>
      <c r="WAK817" s="47"/>
      <c r="WAL817" s="47"/>
      <c r="WAM817" s="47"/>
      <c r="WAN817" s="47"/>
      <c r="WAO817" s="47"/>
      <c r="WAP817" s="47"/>
      <c r="WAQ817" s="47"/>
      <c r="WAR817" s="47"/>
      <c r="WAS817" s="47"/>
      <c r="WAT817" s="47"/>
      <c r="WAU817" s="47"/>
      <c r="WAV817" s="47"/>
      <c r="WAW817" s="47"/>
      <c r="WAX817" s="47"/>
      <c r="WAY817" s="47"/>
      <c r="WAZ817" s="47"/>
      <c r="WBA817" s="47"/>
      <c r="WBB817" s="47"/>
      <c r="WBC817" s="47"/>
      <c r="WBD817" s="47"/>
      <c r="WBE817" s="47"/>
      <c r="WBF817" s="47"/>
      <c r="WBG817" s="47"/>
      <c r="WBH817" s="47"/>
      <c r="WBI817" s="47"/>
      <c r="WBJ817" s="47"/>
      <c r="WBK817" s="47"/>
      <c r="WBL817" s="47"/>
      <c r="WBM817" s="47"/>
      <c r="WBN817" s="47"/>
      <c r="WBO817" s="47"/>
      <c r="WBP817" s="47"/>
      <c r="WBQ817" s="47"/>
      <c r="WBR817" s="47"/>
      <c r="WBS817" s="47"/>
      <c r="WBT817" s="47"/>
      <c r="WBU817" s="47"/>
      <c r="WBV817" s="47"/>
      <c r="WBW817" s="47"/>
      <c r="WBX817" s="47"/>
      <c r="WBY817" s="47"/>
      <c r="WBZ817" s="47"/>
      <c r="WCA817" s="47"/>
      <c r="WCB817" s="47"/>
      <c r="WCC817" s="47"/>
      <c r="WCD817" s="47"/>
      <c r="WCE817" s="47"/>
      <c r="WCF817" s="47"/>
      <c r="WCG817" s="47"/>
      <c r="WCH817" s="47"/>
      <c r="WCI817" s="47"/>
      <c r="WCJ817" s="47"/>
      <c r="WCK817" s="47"/>
      <c r="WCL817" s="47"/>
      <c r="WCM817" s="47"/>
      <c r="WCN817" s="47"/>
      <c r="WCO817" s="47"/>
      <c r="WCP817" s="47"/>
      <c r="WCQ817" s="47"/>
      <c r="WCR817" s="47"/>
      <c r="WCS817" s="47"/>
      <c r="WCT817" s="47"/>
      <c r="WCU817" s="47"/>
      <c r="WCV817" s="47"/>
      <c r="WCW817" s="47"/>
      <c r="WCX817" s="47"/>
      <c r="WCY817" s="47"/>
      <c r="WCZ817" s="47"/>
      <c r="WDA817" s="47"/>
      <c r="WDB817" s="47"/>
      <c r="WDC817" s="47"/>
      <c r="WDD817" s="47"/>
      <c r="WDE817" s="47"/>
      <c r="WDF817" s="47"/>
      <c r="WDG817" s="47"/>
      <c r="WDH817" s="47"/>
      <c r="WDI817" s="47"/>
      <c r="WDJ817" s="47"/>
      <c r="WDK817" s="47"/>
      <c r="WDL817" s="47"/>
      <c r="WDM817" s="47"/>
      <c r="WDN817" s="47"/>
      <c r="WDO817" s="47"/>
      <c r="WDP817" s="47"/>
      <c r="WDQ817" s="47"/>
      <c r="WDR817" s="47"/>
      <c r="WDS817" s="47"/>
      <c r="WDT817" s="47"/>
      <c r="WDU817" s="47"/>
      <c r="WDV817" s="47"/>
      <c r="WDW817" s="47"/>
      <c r="WDX817" s="47"/>
      <c r="WDY817" s="47"/>
      <c r="WDZ817" s="47"/>
      <c r="WEA817" s="47"/>
      <c r="WEB817" s="47"/>
      <c r="WEC817" s="47"/>
      <c r="WED817" s="47"/>
      <c r="WEE817" s="47"/>
      <c r="WEF817" s="47"/>
      <c r="WEG817" s="47"/>
      <c r="WEH817" s="47"/>
      <c r="WEI817" s="47"/>
      <c r="WEJ817" s="47"/>
      <c r="WEK817" s="47"/>
      <c r="WEL817" s="47"/>
      <c r="WEM817" s="47"/>
      <c r="WEN817" s="47"/>
      <c r="WEO817" s="47"/>
      <c r="WEP817" s="47"/>
      <c r="WEQ817" s="47"/>
      <c r="WER817" s="47"/>
      <c r="WES817" s="47"/>
      <c r="WET817" s="47"/>
      <c r="WEU817" s="47"/>
      <c r="WEV817" s="47"/>
      <c r="WEW817" s="47"/>
      <c r="WEX817" s="47"/>
      <c r="WEY817" s="47"/>
      <c r="WEZ817" s="47"/>
      <c r="WFA817" s="47"/>
      <c r="WFB817" s="47"/>
      <c r="WFC817" s="47"/>
      <c r="WFD817" s="47"/>
      <c r="WFE817" s="47"/>
      <c r="WFF817" s="47"/>
      <c r="WFG817" s="47"/>
      <c r="WFH817" s="47"/>
      <c r="WFI817" s="47"/>
      <c r="WFJ817" s="47"/>
      <c r="WFK817" s="47"/>
      <c r="WFL817" s="47"/>
      <c r="WFM817" s="47"/>
      <c r="WFN817" s="47"/>
      <c r="WFO817" s="47"/>
      <c r="WFP817" s="47"/>
      <c r="WFQ817" s="47"/>
      <c r="WFR817" s="47"/>
      <c r="WFS817" s="47"/>
      <c r="WFT817" s="47"/>
      <c r="WFU817" s="47"/>
      <c r="WFV817" s="47"/>
      <c r="WFW817" s="47"/>
      <c r="WFX817" s="47"/>
      <c r="WFY817" s="47"/>
      <c r="WFZ817" s="47"/>
      <c r="WGA817" s="47"/>
      <c r="WGB817" s="47"/>
      <c r="WGC817" s="47"/>
      <c r="WGD817" s="47"/>
      <c r="WGE817" s="47"/>
      <c r="WGF817" s="47"/>
      <c r="WGG817" s="47"/>
      <c r="WGH817" s="47"/>
      <c r="WGI817" s="47"/>
      <c r="WGJ817" s="47"/>
      <c r="WGK817" s="47"/>
      <c r="WGL817" s="47"/>
      <c r="WGM817" s="47"/>
      <c r="WGN817" s="47"/>
      <c r="WGO817" s="47"/>
      <c r="WGP817" s="47"/>
      <c r="WGQ817" s="47"/>
      <c r="WGR817" s="47"/>
      <c r="WGS817" s="47"/>
      <c r="WGT817" s="47"/>
      <c r="WGU817" s="47"/>
      <c r="WGV817" s="47"/>
      <c r="WGW817" s="47"/>
      <c r="WGX817" s="47"/>
      <c r="WGY817" s="47"/>
      <c r="WGZ817" s="47"/>
      <c r="WHA817" s="47"/>
      <c r="WHB817" s="47"/>
      <c r="WHC817" s="47"/>
      <c r="WHD817" s="47"/>
      <c r="WHE817" s="47"/>
      <c r="WHF817" s="47"/>
      <c r="WHG817" s="47"/>
      <c r="WHH817" s="47"/>
      <c r="WHI817" s="47"/>
      <c r="WHJ817" s="47"/>
      <c r="WHK817" s="47"/>
      <c r="WHL817" s="47"/>
      <c r="WHM817" s="47"/>
      <c r="WHN817" s="47"/>
      <c r="WHO817" s="47"/>
      <c r="WHP817" s="47"/>
      <c r="WHQ817" s="47"/>
      <c r="WHR817" s="47"/>
      <c r="WHS817" s="47"/>
      <c r="WHT817" s="47"/>
      <c r="WHU817" s="47"/>
      <c r="WHV817" s="47"/>
      <c r="WHW817" s="47"/>
      <c r="WHX817" s="47"/>
      <c r="WHY817" s="47"/>
      <c r="WHZ817" s="47"/>
      <c r="WIA817" s="47"/>
      <c r="WIB817" s="47"/>
      <c r="WIC817" s="47"/>
      <c r="WID817" s="47"/>
      <c r="WIE817" s="47"/>
      <c r="WIF817" s="47"/>
      <c r="WIG817" s="47"/>
      <c r="WIH817" s="47"/>
      <c r="WII817" s="47"/>
      <c r="WIJ817" s="47"/>
      <c r="WIK817" s="47"/>
      <c r="WIL817" s="47"/>
      <c r="WIM817" s="47"/>
      <c r="WIN817" s="47"/>
      <c r="WIO817" s="47"/>
      <c r="WIP817" s="47"/>
      <c r="WIQ817" s="47"/>
      <c r="WIR817" s="47"/>
      <c r="WIS817" s="47"/>
      <c r="WIT817" s="47"/>
      <c r="WIU817" s="47"/>
      <c r="WIV817" s="47"/>
      <c r="WIW817" s="47"/>
      <c r="WIX817" s="47"/>
      <c r="WIY817" s="47"/>
      <c r="WIZ817" s="47"/>
      <c r="WJA817" s="47"/>
      <c r="WJB817" s="47"/>
      <c r="WJC817" s="47"/>
      <c r="WJD817" s="47"/>
      <c r="WJE817" s="47"/>
      <c r="WJF817" s="47"/>
      <c r="WJG817" s="47"/>
      <c r="WJH817" s="47"/>
      <c r="WJI817" s="47"/>
      <c r="WJJ817" s="47"/>
      <c r="WJK817" s="47"/>
      <c r="WJL817" s="47"/>
      <c r="WJM817" s="47"/>
      <c r="WJN817" s="47"/>
      <c r="WJO817" s="47"/>
      <c r="WJP817" s="47"/>
      <c r="WJQ817" s="47"/>
      <c r="WJR817" s="47"/>
      <c r="WJS817" s="47"/>
      <c r="WJT817" s="47"/>
      <c r="WJU817" s="47"/>
      <c r="WJV817" s="47"/>
      <c r="WJW817" s="47"/>
      <c r="WJX817" s="47"/>
      <c r="WJY817" s="47"/>
      <c r="WJZ817" s="47"/>
      <c r="WKA817" s="47"/>
      <c r="WKB817" s="47"/>
      <c r="WKC817" s="47"/>
      <c r="WKD817" s="47"/>
      <c r="WKE817" s="47"/>
      <c r="WKF817" s="47"/>
      <c r="WKG817" s="47"/>
      <c r="WKH817" s="47"/>
      <c r="WKI817" s="47"/>
      <c r="WKJ817" s="47"/>
      <c r="WKK817" s="47"/>
      <c r="WKL817" s="47"/>
      <c r="WKM817" s="47"/>
      <c r="WKN817" s="47"/>
      <c r="WKO817" s="47"/>
      <c r="WKP817" s="47"/>
      <c r="WKQ817" s="47"/>
      <c r="WKR817" s="47"/>
      <c r="WKS817" s="47"/>
      <c r="WKT817" s="47"/>
      <c r="WKU817" s="47"/>
      <c r="WKV817" s="47"/>
      <c r="WKW817" s="47"/>
      <c r="WKX817" s="47"/>
      <c r="WKY817" s="47"/>
      <c r="WKZ817" s="47"/>
      <c r="WLA817" s="47"/>
      <c r="WLB817" s="47"/>
      <c r="WLC817" s="47"/>
      <c r="WLD817" s="47"/>
      <c r="WLE817" s="47"/>
      <c r="WLF817" s="47"/>
      <c r="WLG817" s="47"/>
      <c r="WLH817" s="47"/>
      <c r="WLI817" s="47"/>
      <c r="WLJ817" s="47"/>
      <c r="WLK817" s="47"/>
      <c r="WLL817" s="47"/>
      <c r="WLM817" s="47"/>
      <c r="WLN817" s="47"/>
      <c r="WLO817" s="47"/>
      <c r="WLP817" s="47"/>
      <c r="WLQ817" s="47"/>
      <c r="WLR817" s="47"/>
      <c r="WLS817" s="47"/>
      <c r="WLT817" s="47"/>
      <c r="WLU817" s="47"/>
      <c r="WLV817" s="47"/>
      <c r="WLW817" s="47"/>
      <c r="WLX817" s="47"/>
      <c r="WLY817" s="47"/>
      <c r="WLZ817" s="47"/>
      <c r="WMA817" s="47"/>
      <c r="WMB817" s="47"/>
      <c r="WMC817" s="47"/>
      <c r="WMD817" s="47"/>
      <c r="WME817" s="47"/>
      <c r="WMF817" s="47"/>
      <c r="WMG817" s="47"/>
      <c r="WMH817" s="47"/>
      <c r="WMI817" s="47"/>
      <c r="WMJ817" s="47"/>
      <c r="WMK817" s="47"/>
      <c r="WML817" s="47"/>
      <c r="WMM817" s="47"/>
      <c r="WMN817" s="47"/>
      <c r="WMO817" s="47"/>
      <c r="WMP817" s="47"/>
      <c r="WMQ817" s="47"/>
      <c r="WMR817" s="47"/>
      <c r="WMS817" s="47"/>
      <c r="WMT817" s="47"/>
      <c r="WMU817" s="47"/>
      <c r="WMV817" s="47"/>
      <c r="WMW817" s="47"/>
      <c r="WMX817" s="47"/>
      <c r="WMY817" s="47"/>
      <c r="WMZ817" s="47"/>
      <c r="WNA817" s="47"/>
      <c r="WNB817" s="47"/>
      <c r="WNC817" s="47"/>
      <c r="WND817" s="47"/>
      <c r="WNE817" s="47"/>
      <c r="WNF817" s="47"/>
      <c r="WNG817" s="47"/>
      <c r="WNH817" s="47"/>
      <c r="WNI817" s="47"/>
      <c r="WNJ817" s="47"/>
      <c r="WNK817" s="47"/>
      <c r="WNL817" s="47"/>
      <c r="WNM817" s="47"/>
      <c r="WNN817" s="47"/>
      <c r="WNO817" s="47"/>
      <c r="WNP817" s="47"/>
      <c r="WNQ817" s="47"/>
      <c r="WNR817" s="47"/>
      <c r="WNS817" s="47"/>
      <c r="WNT817" s="47"/>
      <c r="WNU817" s="47"/>
      <c r="WNV817" s="47"/>
      <c r="WNW817" s="47"/>
      <c r="WNX817" s="47"/>
      <c r="WNY817" s="47"/>
      <c r="WNZ817" s="47"/>
      <c r="WOA817" s="47"/>
      <c r="WOB817" s="47"/>
      <c r="WOC817" s="47"/>
      <c r="WOD817" s="47"/>
      <c r="WOE817" s="47"/>
      <c r="WOF817" s="47"/>
      <c r="WOG817" s="47"/>
      <c r="WOH817" s="47"/>
      <c r="WOI817" s="47"/>
      <c r="WOJ817" s="47"/>
      <c r="WOK817" s="47"/>
      <c r="WOL817" s="47"/>
      <c r="WOM817" s="47"/>
      <c r="WON817" s="47"/>
      <c r="WOO817" s="47"/>
      <c r="WOP817" s="47"/>
      <c r="WOQ817" s="47"/>
      <c r="WOR817" s="47"/>
      <c r="WOS817" s="47"/>
      <c r="WOT817" s="47"/>
      <c r="WOU817" s="47"/>
      <c r="WOV817" s="47"/>
      <c r="WOW817" s="47"/>
      <c r="WOX817" s="47"/>
      <c r="WOY817" s="47"/>
      <c r="WOZ817" s="47"/>
      <c r="WPA817" s="47"/>
      <c r="WPB817" s="47"/>
      <c r="WPC817" s="47"/>
      <c r="WPD817" s="47"/>
      <c r="WPE817" s="47"/>
      <c r="WPF817" s="47"/>
      <c r="WPG817" s="47"/>
      <c r="WPH817" s="47"/>
      <c r="WPI817" s="47"/>
      <c r="WPJ817" s="47"/>
      <c r="WPK817" s="47"/>
      <c r="WPL817" s="47"/>
      <c r="WPM817" s="47"/>
      <c r="WPN817" s="47"/>
      <c r="WPO817" s="47"/>
      <c r="WPP817" s="47"/>
      <c r="WPQ817" s="47"/>
      <c r="WPR817" s="47"/>
      <c r="WPS817" s="47"/>
      <c r="WPT817" s="47"/>
      <c r="WPU817" s="47"/>
      <c r="WPV817" s="47"/>
      <c r="WPW817" s="47"/>
      <c r="WPX817" s="47"/>
      <c r="WPY817" s="47"/>
      <c r="WPZ817" s="47"/>
      <c r="WQA817" s="47"/>
      <c r="WQB817" s="47"/>
      <c r="WQC817" s="47"/>
      <c r="WQD817" s="47"/>
      <c r="WQE817" s="47"/>
      <c r="WQF817" s="47"/>
      <c r="WQG817" s="47"/>
      <c r="WQH817" s="47"/>
      <c r="WQI817" s="47"/>
      <c r="WQJ817" s="47"/>
      <c r="WQK817" s="47"/>
      <c r="WQL817" s="47"/>
      <c r="WQM817" s="47"/>
      <c r="WQN817" s="47"/>
      <c r="WQO817" s="47"/>
      <c r="WQP817" s="47"/>
      <c r="WQQ817" s="47"/>
      <c r="WQR817" s="47"/>
      <c r="WQS817" s="47"/>
      <c r="WQT817" s="47"/>
      <c r="WQU817" s="47"/>
      <c r="WQV817" s="47"/>
      <c r="WQW817" s="47"/>
      <c r="WQX817" s="47"/>
      <c r="WQY817" s="47"/>
      <c r="WQZ817" s="47"/>
      <c r="WRA817" s="47"/>
      <c r="WRB817" s="47"/>
      <c r="WRC817" s="47"/>
      <c r="WRD817" s="47"/>
      <c r="WRE817" s="47"/>
      <c r="WRF817" s="47"/>
      <c r="WRG817" s="47"/>
      <c r="WRH817" s="47"/>
      <c r="WRI817" s="47"/>
      <c r="WRJ817" s="47"/>
      <c r="WRK817" s="47"/>
      <c r="WRL817" s="47"/>
      <c r="WRM817" s="47"/>
      <c r="WRN817" s="47"/>
      <c r="WRO817" s="47"/>
      <c r="WRP817" s="47"/>
      <c r="WRQ817" s="47"/>
      <c r="WRR817" s="47"/>
      <c r="WRS817" s="47"/>
      <c r="WRT817" s="47"/>
      <c r="WRU817" s="47"/>
      <c r="WRV817" s="47"/>
      <c r="WRW817" s="47"/>
      <c r="WRX817" s="47"/>
      <c r="WRY817" s="47"/>
      <c r="WRZ817" s="47"/>
      <c r="WSA817" s="47"/>
      <c r="WSB817" s="47"/>
      <c r="WSC817" s="47"/>
      <c r="WSD817" s="47"/>
      <c r="WSE817" s="47"/>
      <c r="WSF817" s="47"/>
      <c r="WSG817" s="47"/>
      <c r="WSH817" s="47"/>
      <c r="WSI817" s="47"/>
      <c r="WSJ817" s="47"/>
      <c r="WSK817" s="47"/>
      <c r="WSL817" s="47"/>
      <c r="WSM817" s="47"/>
      <c r="WSN817" s="47"/>
      <c r="WSO817" s="47"/>
      <c r="WSP817" s="47"/>
      <c r="WSQ817" s="47"/>
      <c r="WSR817" s="47"/>
      <c r="WSS817" s="47"/>
      <c r="WST817" s="47"/>
      <c r="WSU817" s="47"/>
      <c r="WSV817" s="47"/>
      <c r="WSW817" s="47"/>
      <c r="WSX817" s="47"/>
      <c r="WSY817" s="47"/>
      <c r="WSZ817" s="47"/>
      <c r="WTA817" s="47"/>
      <c r="WTB817" s="47"/>
      <c r="WTC817" s="47"/>
      <c r="WTD817" s="47"/>
      <c r="WTE817" s="47"/>
      <c r="WTF817" s="47"/>
      <c r="WTG817" s="47"/>
      <c r="WTH817" s="47"/>
      <c r="WTI817" s="47"/>
      <c r="WTJ817" s="47"/>
      <c r="WTK817" s="47"/>
      <c r="WTL817" s="47"/>
      <c r="WTM817" s="47"/>
      <c r="WTN817" s="47"/>
      <c r="WTO817" s="47"/>
      <c r="WTP817" s="47"/>
      <c r="WTQ817" s="47"/>
      <c r="WTR817" s="47"/>
      <c r="WTS817" s="47"/>
      <c r="WTT817" s="47"/>
      <c r="WTU817" s="47"/>
      <c r="WTV817" s="47"/>
      <c r="WTW817" s="47"/>
      <c r="WTX817" s="47"/>
      <c r="WTY817" s="47"/>
      <c r="WTZ817" s="47"/>
      <c r="WUA817" s="47"/>
      <c r="WUB817" s="47"/>
      <c r="WUC817" s="47"/>
      <c r="WUD817" s="47"/>
      <c r="WUE817" s="47"/>
      <c r="WUF817" s="47"/>
      <c r="WUG817" s="47"/>
      <c r="WUH817" s="47"/>
      <c r="WUI817" s="47"/>
      <c r="WUJ817" s="47"/>
      <c r="WUK817" s="47"/>
      <c r="WUL817" s="47"/>
      <c r="WUM817" s="47"/>
      <c r="WUN817" s="47"/>
      <c r="WUO817" s="47"/>
      <c r="WUP817" s="47"/>
      <c r="WUQ817" s="47"/>
      <c r="WUR817" s="47"/>
      <c r="WUS817" s="47"/>
      <c r="WUT817" s="47"/>
      <c r="WUU817" s="47"/>
      <c r="WUV817" s="47"/>
      <c r="WUW817" s="47"/>
      <c r="WUX817" s="47"/>
      <c r="WUY817" s="47"/>
      <c r="WUZ817" s="47"/>
      <c r="WVA817" s="47"/>
      <c r="WVB817" s="47"/>
      <c r="WVC817" s="47"/>
      <c r="WVD817" s="47"/>
      <c r="WVE817" s="47"/>
      <c r="WVF817" s="47"/>
      <c r="WVG817" s="47"/>
      <c r="WVH817" s="47"/>
      <c r="WVI817" s="47"/>
      <c r="WVJ817" s="47"/>
      <c r="WVK817" s="47"/>
      <c r="WVL817" s="47"/>
      <c r="WVM817" s="47"/>
      <c r="WVN817" s="47"/>
      <c r="WVO817" s="47"/>
      <c r="WVP817" s="47"/>
      <c r="WVQ817" s="47"/>
      <c r="WVR817" s="47"/>
      <c r="WVS817" s="47"/>
      <c r="WVT817" s="47"/>
      <c r="WVU817" s="47"/>
      <c r="WVV817" s="47"/>
      <c r="WVW817" s="47"/>
      <c r="WVX817" s="47"/>
      <c r="WVY817" s="47"/>
      <c r="WVZ817" s="47"/>
      <c r="WWA817" s="47"/>
      <c r="WWB817" s="47"/>
      <c r="WWC817" s="47"/>
      <c r="WWD817" s="47"/>
      <c r="WWE817" s="47"/>
      <c r="WWF817" s="47"/>
      <c r="WWG817" s="47"/>
      <c r="WWH817" s="47"/>
      <c r="WWI817" s="47"/>
      <c r="WWJ817" s="47"/>
      <c r="WWK817" s="47"/>
      <c r="WWL817" s="47"/>
      <c r="WWM817" s="47"/>
      <c r="WWN817" s="47"/>
      <c r="WWO817" s="47"/>
      <c r="WWP817" s="47"/>
      <c r="WWQ817" s="47"/>
      <c r="WWR817" s="47"/>
      <c r="WWS817" s="47"/>
      <c r="WWT817" s="47"/>
      <c r="WWU817" s="47"/>
      <c r="WWV817" s="47"/>
      <c r="WWW817" s="47"/>
      <c r="WWX817" s="47"/>
      <c r="WWY817" s="47"/>
      <c r="WWZ817" s="47"/>
      <c r="WXA817" s="47"/>
      <c r="WXB817" s="47"/>
      <c r="WXC817" s="47"/>
      <c r="WXD817" s="47"/>
      <c r="WXE817" s="47"/>
      <c r="WXF817" s="47"/>
      <c r="WXG817" s="47"/>
      <c r="WXH817" s="47"/>
      <c r="WXI817" s="47"/>
      <c r="WXJ817" s="47"/>
      <c r="WXK817" s="47"/>
      <c r="WXL817" s="47"/>
      <c r="WXM817" s="47"/>
      <c r="WXN817" s="47"/>
      <c r="WXO817" s="47"/>
      <c r="WXP817" s="47"/>
      <c r="WXQ817" s="47"/>
      <c r="WXR817" s="47"/>
      <c r="WXS817" s="47"/>
      <c r="WXT817" s="47"/>
      <c r="WXU817" s="47"/>
      <c r="WXV817" s="47"/>
      <c r="WXW817" s="47"/>
      <c r="WXX817" s="47"/>
      <c r="WXY817" s="47"/>
      <c r="WXZ817" s="47"/>
      <c r="WYA817" s="47"/>
      <c r="WYB817" s="47"/>
      <c r="WYC817" s="47"/>
      <c r="WYD817" s="47"/>
      <c r="WYE817" s="47"/>
      <c r="WYF817" s="47"/>
      <c r="WYG817" s="47"/>
      <c r="WYH817" s="47"/>
      <c r="WYI817" s="47"/>
      <c r="WYJ817" s="47"/>
      <c r="WYK817" s="47"/>
      <c r="WYL817" s="47"/>
      <c r="WYM817" s="47"/>
      <c r="WYN817" s="47"/>
      <c r="WYO817" s="47"/>
      <c r="WYP817" s="47"/>
      <c r="WYQ817" s="47"/>
      <c r="WYR817" s="47"/>
      <c r="WYS817" s="47"/>
      <c r="WYT817" s="47"/>
      <c r="WYU817" s="47"/>
      <c r="WYV817" s="47"/>
      <c r="WYW817" s="47"/>
      <c r="WYX817" s="47"/>
      <c r="WYY817" s="47"/>
      <c r="WYZ817" s="47"/>
      <c r="WZA817" s="47"/>
      <c r="WZB817" s="47"/>
      <c r="WZC817" s="47"/>
      <c r="WZD817" s="47"/>
      <c r="WZE817" s="47"/>
      <c r="WZF817" s="47"/>
      <c r="WZG817" s="47"/>
      <c r="WZH817" s="47"/>
      <c r="WZI817" s="47"/>
      <c r="WZJ817" s="47"/>
      <c r="WZK817" s="47"/>
      <c r="WZL817" s="47"/>
      <c r="WZM817" s="47"/>
      <c r="WZN817" s="47"/>
      <c r="WZO817" s="47"/>
      <c r="WZP817" s="47"/>
      <c r="WZQ817" s="47"/>
      <c r="WZR817" s="47"/>
      <c r="WZS817" s="47"/>
      <c r="WZT817" s="47"/>
      <c r="WZU817" s="47"/>
      <c r="WZV817" s="47"/>
      <c r="WZW817" s="47"/>
      <c r="WZX817" s="47"/>
      <c r="WZY817" s="47"/>
      <c r="WZZ817" s="47"/>
      <c r="XAA817" s="47"/>
      <c r="XAB817" s="47"/>
      <c r="XAC817" s="47"/>
      <c r="XAD817" s="47"/>
      <c r="XAE817" s="47"/>
      <c r="XAF817" s="47"/>
      <c r="XAG817" s="47"/>
      <c r="XAH817" s="47"/>
      <c r="XAI817" s="47"/>
      <c r="XAJ817" s="47"/>
      <c r="XAK817" s="47"/>
      <c r="XAL817" s="47"/>
      <c r="XAM817" s="47"/>
      <c r="XAN817" s="47"/>
      <c r="XAO817" s="47"/>
      <c r="XAP817" s="47"/>
      <c r="XAQ817" s="47"/>
      <c r="XAR817" s="47"/>
      <c r="XAS817" s="47"/>
      <c r="XAT817" s="47"/>
      <c r="XAU817" s="47"/>
      <c r="XAV817" s="47"/>
      <c r="XAW817" s="47"/>
      <c r="XAX817" s="47"/>
      <c r="XAY817" s="47"/>
      <c r="XAZ817" s="47"/>
      <c r="XBA817" s="47"/>
      <c r="XBB817" s="47"/>
      <c r="XBC817" s="47"/>
      <c r="XBD817" s="47"/>
      <c r="XBE817" s="47"/>
      <c r="XBF817" s="47"/>
      <c r="XBG817" s="47"/>
      <c r="XBH817" s="47"/>
      <c r="XBI817" s="47"/>
      <c r="XBJ817" s="47"/>
      <c r="XBK817" s="47"/>
      <c r="XBL817" s="47"/>
      <c r="XBM817" s="47"/>
      <c r="XBN817" s="47"/>
      <c r="XBO817" s="47"/>
      <c r="XBP817" s="47"/>
      <c r="XBQ817" s="47"/>
      <c r="XBR817" s="47"/>
      <c r="XBS817" s="47"/>
      <c r="XBT817" s="47"/>
      <c r="XBU817" s="47"/>
      <c r="XBV817" s="47"/>
      <c r="XBW817" s="47"/>
      <c r="XBX817" s="47"/>
      <c r="XBY817" s="47"/>
      <c r="XBZ817" s="47"/>
      <c r="XCA817" s="47"/>
      <c r="XCB817" s="47"/>
      <c r="XCC817" s="47"/>
      <c r="XCD817" s="47"/>
      <c r="XCE817" s="47"/>
      <c r="XCF817" s="47"/>
      <c r="XCG817" s="47"/>
      <c r="XCH817" s="47"/>
      <c r="XCI817" s="47"/>
      <c r="XCJ817" s="47"/>
      <c r="XCK817" s="47"/>
      <c r="XCL817" s="47"/>
      <c r="XCM817" s="47"/>
      <c r="XCN817" s="47"/>
      <c r="XCO817" s="47"/>
      <c r="XCP817" s="47"/>
      <c r="XCQ817" s="47"/>
      <c r="XCR817" s="47"/>
      <c r="XCS817" s="47"/>
      <c r="XCT817" s="47"/>
      <c r="XCU817" s="47"/>
      <c r="XCV817" s="47"/>
      <c r="XCW817" s="47"/>
      <c r="XCX817" s="47"/>
      <c r="XCY817" s="47"/>
      <c r="XCZ817" s="47"/>
      <c r="XDA817" s="47"/>
      <c r="XDB817" s="47"/>
      <c r="XDC817" s="47"/>
      <c r="XDD817" s="47"/>
      <c r="XDE817" s="47"/>
      <c r="XDF817" s="47"/>
      <c r="XDG817" s="47"/>
      <c r="XDH817" s="47"/>
      <c r="XDI817" s="47"/>
      <c r="XDJ817" s="47"/>
      <c r="XDK817" s="47"/>
      <c r="XDL817" s="47"/>
      <c r="XDM817" s="47"/>
      <c r="XDN817" s="47"/>
      <c r="XDO817" s="47"/>
      <c r="XDP817" s="47"/>
      <c r="XDQ817" s="47"/>
      <c r="XDR817" s="47"/>
      <c r="XDS817" s="47"/>
      <c r="XDT817" s="47"/>
      <c r="XDU817" s="47"/>
      <c r="XDV817" s="47"/>
      <c r="XDW817" s="47"/>
      <c r="XDX817" s="47"/>
      <c r="XDY817" s="47"/>
      <c r="XDZ817" s="47"/>
      <c r="XEA817" s="47"/>
      <c r="XEB817" s="47"/>
      <c r="XEC817" s="47"/>
      <c r="XED817" s="47"/>
      <c r="XEE817" s="47"/>
      <c r="XEF817" s="47"/>
      <c r="XEG817" s="47"/>
      <c r="XEH817" s="47"/>
      <c r="XEI817" s="47"/>
      <c r="XEJ817" s="47"/>
      <c r="XEK817" s="47"/>
      <c r="XEL817" s="47"/>
      <c r="XEM817" s="47"/>
      <c r="XEN817" s="47"/>
      <c r="XEO817" s="47"/>
      <c r="XEP817" s="47"/>
      <c r="XEQ817" s="47"/>
      <c r="XER817" s="47"/>
      <c r="XES817" s="47"/>
      <c r="XET817" s="47"/>
      <c r="XEU817" s="47"/>
      <c r="XEV817" s="47"/>
      <c r="XEW817" s="47"/>
      <c r="XEX817" s="47"/>
    </row>
    <row r="818" spans="1:16378" s="4" customFormat="1" x14ac:dyDescent="0.2">
      <c r="A818" s="48">
        <v>3113</v>
      </c>
      <c r="B818" s="48">
        <v>5139</v>
      </c>
      <c r="C818" s="140">
        <v>20222000000</v>
      </c>
      <c r="D818" s="49" t="s">
        <v>248</v>
      </c>
      <c r="E818" s="71" t="s">
        <v>267</v>
      </c>
      <c r="F818" s="16"/>
      <c r="G818" s="74">
        <v>200000</v>
      </c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  <c r="CC818" s="47"/>
      <c r="CD818" s="47"/>
      <c r="CE818" s="47"/>
      <c r="CF818" s="47"/>
      <c r="CG818" s="47"/>
      <c r="CH818" s="47"/>
      <c r="CI818" s="47"/>
      <c r="CJ818" s="47"/>
      <c r="CK818" s="47"/>
      <c r="CL818" s="47"/>
      <c r="CM818" s="47"/>
      <c r="CN818" s="47"/>
      <c r="CO818" s="47"/>
      <c r="CP818" s="47"/>
      <c r="CQ818" s="47"/>
      <c r="CR818" s="47"/>
      <c r="CS818" s="47"/>
      <c r="CT818" s="47"/>
      <c r="CU818" s="47"/>
      <c r="CV818" s="47"/>
      <c r="CW818" s="47"/>
      <c r="CX818" s="47"/>
      <c r="CY818" s="47"/>
      <c r="CZ818" s="47"/>
      <c r="DA818" s="47"/>
      <c r="DB818" s="47"/>
      <c r="DC818" s="47"/>
      <c r="DD818" s="47"/>
      <c r="DE818" s="47"/>
      <c r="DF818" s="47"/>
      <c r="DG818" s="47"/>
      <c r="DH818" s="47"/>
      <c r="DI818" s="47"/>
      <c r="DJ818" s="47"/>
      <c r="DK818" s="47"/>
      <c r="DL818" s="47"/>
      <c r="DM818" s="47"/>
      <c r="DN818" s="47"/>
      <c r="DO818" s="47"/>
      <c r="DP818" s="47"/>
      <c r="DQ818" s="47"/>
      <c r="DR818" s="47"/>
      <c r="DS818" s="47"/>
      <c r="DT818" s="47"/>
      <c r="DU818" s="47"/>
      <c r="DV818" s="47"/>
      <c r="DW818" s="47"/>
      <c r="DX818" s="47"/>
      <c r="DY818" s="47"/>
      <c r="DZ818" s="47"/>
      <c r="EA818" s="47"/>
      <c r="EB818" s="47"/>
      <c r="EC818" s="47"/>
      <c r="ED818" s="47"/>
      <c r="EE818" s="47"/>
      <c r="EF818" s="47"/>
      <c r="EG818" s="47"/>
      <c r="EH818" s="47"/>
      <c r="EI818" s="47"/>
      <c r="EJ818" s="47"/>
      <c r="EK818" s="47"/>
      <c r="EL818" s="47"/>
      <c r="EM818" s="47"/>
      <c r="EN818" s="47"/>
      <c r="EO818" s="47"/>
      <c r="EP818" s="47"/>
      <c r="EQ818" s="47"/>
      <c r="ER818" s="47"/>
      <c r="ES818" s="47"/>
      <c r="ET818" s="47"/>
      <c r="EU818" s="47"/>
      <c r="EV818" s="47"/>
      <c r="EW818" s="47"/>
      <c r="EX818" s="47"/>
      <c r="EY818" s="47"/>
      <c r="EZ818" s="47"/>
      <c r="FA818" s="47"/>
      <c r="FB818" s="47"/>
      <c r="FC818" s="47"/>
      <c r="FD818" s="47"/>
      <c r="FE818" s="47"/>
      <c r="FF818" s="47"/>
      <c r="FG818" s="47"/>
      <c r="FH818" s="47"/>
      <c r="FI818" s="47"/>
      <c r="FJ818" s="47"/>
      <c r="FK818" s="47"/>
      <c r="FL818" s="47"/>
      <c r="FM818" s="47"/>
      <c r="FN818" s="47"/>
      <c r="FO818" s="47"/>
      <c r="FP818" s="47"/>
      <c r="FQ818" s="47"/>
      <c r="FR818" s="47"/>
      <c r="FS818" s="47"/>
      <c r="FT818" s="47"/>
      <c r="FU818" s="47"/>
      <c r="FV818" s="47"/>
      <c r="FW818" s="47"/>
      <c r="FX818" s="47"/>
      <c r="FY818" s="47"/>
      <c r="FZ818" s="47"/>
      <c r="GA818" s="47"/>
      <c r="GB818" s="47"/>
      <c r="GC818" s="47"/>
      <c r="GD818" s="47"/>
      <c r="GE818" s="47"/>
      <c r="GF818" s="47"/>
      <c r="GG818" s="47"/>
      <c r="GH818" s="47"/>
      <c r="GI818" s="47"/>
      <c r="GJ818" s="47"/>
      <c r="GK818" s="47"/>
      <c r="GL818" s="47"/>
      <c r="GM818" s="47"/>
      <c r="GN818" s="47"/>
      <c r="GO818" s="47"/>
      <c r="GP818" s="47"/>
      <c r="GQ818" s="47"/>
      <c r="GR818" s="47"/>
      <c r="GS818" s="47"/>
      <c r="GT818" s="47"/>
      <c r="GU818" s="47"/>
      <c r="GV818" s="47"/>
      <c r="GW818" s="47"/>
      <c r="GX818" s="47"/>
      <c r="GY818" s="47"/>
      <c r="GZ818" s="47"/>
      <c r="HA818" s="47"/>
      <c r="HB818" s="47"/>
      <c r="HC818" s="47"/>
      <c r="HD818" s="47"/>
      <c r="HE818" s="47"/>
      <c r="HF818" s="47"/>
      <c r="HG818" s="47"/>
      <c r="HH818" s="47"/>
      <c r="HI818" s="47"/>
      <c r="HJ818" s="47"/>
      <c r="HK818" s="47"/>
      <c r="HL818" s="47"/>
      <c r="HM818" s="47"/>
      <c r="HN818" s="47"/>
      <c r="HO818" s="47"/>
      <c r="HP818" s="47"/>
      <c r="HQ818" s="47"/>
      <c r="HR818" s="47"/>
      <c r="HS818" s="47"/>
      <c r="HT818" s="47"/>
      <c r="HU818" s="47"/>
      <c r="HV818" s="47"/>
      <c r="HW818" s="47"/>
      <c r="HX818" s="47"/>
      <c r="HY818" s="47"/>
      <c r="HZ818" s="47"/>
      <c r="IA818" s="47"/>
      <c r="IB818" s="47"/>
      <c r="IC818" s="47"/>
      <c r="ID818" s="47"/>
      <c r="IE818" s="47"/>
      <c r="IF818" s="47"/>
      <c r="IG818" s="47"/>
      <c r="IH818" s="47"/>
      <c r="II818" s="47"/>
      <c r="IJ818" s="47"/>
      <c r="IK818" s="47"/>
      <c r="IL818" s="47"/>
      <c r="IM818" s="47"/>
      <c r="IN818" s="47"/>
      <c r="IO818" s="47"/>
      <c r="IP818" s="47"/>
      <c r="IQ818" s="47"/>
      <c r="IR818" s="47"/>
      <c r="IS818" s="47"/>
      <c r="IT818" s="47"/>
      <c r="IU818" s="47"/>
      <c r="IV818" s="47"/>
      <c r="IW818" s="47"/>
      <c r="IX818" s="47"/>
      <c r="IY818" s="47"/>
      <c r="IZ818" s="47"/>
      <c r="JA818" s="47"/>
      <c r="JB818" s="47"/>
      <c r="JC818" s="47"/>
      <c r="JD818" s="47"/>
      <c r="JE818" s="47"/>
      <c r="JF818" s="47"/>
      <c r="JG818" s="47"/>
      <c r="JH818" s="47"/>
      <c r="JI818" s="47"/>
      <c r="JJ818" s="47"/>
      <c r="JK818" s="47"/>
      <c r="JL818" s="47"/>
      <c r="JM818" s="47"/>
      <c r="JN818" s="47"/>
      <c r="JO818" s="47"/>
      <c r="JP818" s="47"/>
      <c r="JQ818" s="47"/>
      <c r="JR818" s="47"/>
      <c r="JS818" s="47"/>
      <c r="JT818" s="47"/>
      <c r="JU818" s="47"/>
      <c r="JV818" s="47"/>
      <c r="JW818" s="47"/>
      <c r="JX818" s="47"/>
      <c r="JY818" s="47"/>
      <c r="JZ818" s="47"/>
      <c r="KA818" s="47"/>
      <c r="KB818" s="47"/>
      <c r="KC818" s="47"/>
      <c r="KD818" s="47"/>
      <c r="KE818" s="47"/>
      <c r="KF818" s="47"/>
      <c r="KG818" s="47"/>
      <c r="KH818" s="47"/>
      <c r="KI818" s="47"/>
      <c r="KJ818" s="47"/>
      <c r="KK818" s="47"/>
      <c r="KL818" s="47"/>
      <c r="KM818" s="47"/>
      <c r="KN818" s="47"/>
      <c r="KO818" s="47"/>
      <c r="KP818" s="47"/>
      <c r="KQ818" s="47"/>
      <c r="KR818" s="47"/>
      <c r="KS818" s="47"/>
      <c r="KT818" s="47"/>
      <c r="KU818" s="47"/>
      <c r="KV818" s="47"/>
      <c r="KW818" s="47"/>
      <c r="KX818" s="47"/>
      <c r="KY818" s="47"/>
      <c r="KZ818" s="47"/>
      <c r="LA818" s="47"/>
      <c r="LB818" s="47"/>
      <c r="LC818" s="47"/>
      <c r="LD818" s="47"/>
      <c r="LE818" s="47"/>
      <c r="LF818" s="47"/>
      <c r="LG818" s="47"/>
      <c r="LH818" s="47"/>
      <c r="LI818" s="47"/>
      <c r="LJ818" s="47"/>
      <c r="LK818" s="47"/>
      <c r="LL818" s="47"/>
      <c r="LM818" s="47"/>
      <c r="LN818" s="47"/>
      <c r="LO818" s="47"/>
      <c r="LP818" s="47"/>
      <c r="LQ818" s="47"/>
      <c r="LR818" s="47"/>
      <c r="LS818" s="47"/>
      <c r="LT818" s="47"/>
      <c r="LU818" s="47"/>
      <c r="LV818" s="47"/>
      <c r="LW818" s="47"/>
      <c r="LX818" s="47"/>
      <c r="LY818" s="47"/>
      <c r="LZ818" s="47"/>
      <c r="MA818" s="47"/>
      <c r="MB818" s="47"/>
      <c r="MC818" s="47"/>
      <c r="MD818" s="47"/>
      <c r="ME818" s="47"/>
      <c r="MF818" s="47"/>
      <c r="MG818" s="47"/>
      <c r="MH818" s="47"/>
      <c r="MI818" s="47"/>
      <c r="MJ818" s="47"/>
      <c r="MK818" s="47"/>
      <c r="ML818" s="47"/>
      <c r="MM818" s="47"/>
      <c r="MN818" s="47"/>
      <c r="MO818" s="47"/>
      <c r="MP818" s="47"/>
      <c r="MQ818" s="47"/>
      <c r="MR818" s="47"/>
      <c r="MS818" s="47"/>
      <c r="MT818" s="47"/>
      <c r="MU818" s="47"/>
      <c r="MV818" s="47"/>
      <c r="MW818" s="47"/>
      <c r="MX818" s="47"/>
      <c r="MY818" s="47"/>
      <c r="MZ818" s="47"/>
      <c r="NA818" s="47"/>
      <c r="NB818" s="47"/>
      <c r="NC818" s="47"/>
      <c r="ND818" s="47"/>
      <c r="NE818" s="47"/>
      <c r="NF818" s="47"/>
      <c r="NG818" s="47"/>
      <c r="NH818" s="47"/>
      <c r="NI818" s="47"/>
      <c r="NJ818" s="47"/>
      <c r="NK818" s="47"/>
      <c r="NL818" s="47"/>
      <c r="NM818" s="47"/>
      <c r="NN818" s="47"/>
      <c r="NO818" s="47"/>
      <c r="NP818" s="47"/>
      <c r="NQ818" s="47"/>
      <c r="NR818" s="47"/>
      <c r="NS818" s="47"/>
      <c r="NT818" s="47"/>
      <c r="NU818" s="47"/>
      <c r="NV818" s="47"/>
      <c r="NW818" s="47"/>
      <c r="NX818" s="47"/>
      <c r="NY818" s="47"/>
      <c r="NZ818" s="47"/>
      <c r="OA818" s="47"/>
      <c r="OB818" s="47"/>
      <c r="OC818" s="47"/>
      <c r="OD818" s="47"/>
      <c r="OE818" s="47"/>
      <c r="OF818" s="47"/>
      <c r="OG818" s="47"/>
      <c r="OH818" s="47"/>
      <c r="OI818" s="47"/>
      <c r="OJ818" s="47"/>
      <c r="OK818" s="47"/>
      <c r="OL818" s="47"/>
      <c r="OM818" s="47"/>
      <c r="ON818" s="47"/>
      <c r="OO818" s="47"/>
      <c r="OP818" s="47"/>
      <c r="OQ818" s="47"/>
      <c r="OR818" s="47"/>
      <c r="OS818" s="47"/>
      <c r="OT818" s="47"/>
      <c r="OU818" s="47"/>
      <c r="OV818" s="47"/>
      <c r="OW818" s="47"/>
      <c r="OX818" s="47"/>
      <c r="OY818" s="47"/>
      <c r="OZ818" s="47"/>
      <c r="PA818" s="47"/>
      <c r="PB818" s="47"/>
      <c r="PC818" s="47"/>
      <c r="PD818" s="47"/>
      <c r="PE818" s="47"/>
      <c r="PF818" s="47"/>
      <c r="PG818" s="47"/>
      <c r="PH818" s="47"/>
      <c r="PI818" s="47"/>
      <c r="PJ818" s="47"/>
      <c r="PK818" s="47"/>
      <c r="PL818" s="47"/>
      <c r="PM818" s="47"/>
      <c r="PN818" s="47"/>
      <c r="PO818" s="47"/>
      <c r="PP818" s="47"/>
      <c r="PQ818" s="47"/>
      <c r="PR818" s="47"/>
      <c r="PS818" s="47"/>
      <c r="PT818" s="47"/>
      <c r="PU818" s="47"/>
      <c r="PV818" s="47"/>
      <c r="PW818" s="47"/>
      <c r="PX818" s="47"/>
      <c r="PY818" s="47"/>
      <c r="PZ818" s="47"/>
      <c r="QA818" s="47"/>
      <c r="QB818" s="47"/>
      <c r="QC818" s="47"/>
      <c r="QD818" s="47"/>
      <c r="QE818" s="47"/>
      <c r="QF818" s="47"/>
      <c r="QG818" s="47"/>
      <c r="QH818" s="47"/>
      <c r="QI818" s="47"/>
      <c r="QJ818" s="47"/>
      <c r="QK818" s="47"/>
      <c r="QL818" s="47"/>
      <c r="QM818" s="47"/>
      <c r="QN818" s="47"/>
      <c r="QO818" s="47"/>
      <c r="QP818" s="47"/>
      <c r="QQ818" s="47"/>
      <c r="QR818" s="47"/>
      <c r="QS818" s="47"/>
      <c r="QT818" s="47"/>
      <c r="QU818" s="47"/>
      <c r="QV818" s="47"/>
      <c r="QW818" s="47"/>
      <c r="QX818" s="47"/>
      <c r="QY818" s="47"/>
      <c r="QZ818" s="47"/>
      <c r="RA818" s="47"/>
      <c r="RB818" s="47"/>
      <c r="RC818" s="47"/>
      <c r="RD818" s="47"/>
      <c r="RE818" s="47"/>
      <c r="RF818" s="47"/>
      <c r="RG818" s="47"/>
      <c r="RH818" s="47"/>
      <c r="RI818" s="47"/>
      <c r="RJ818" s="47"/>
      <c r="RK818" s="47"/>
      <c r="RL818" s="47"/>
      <c r="RM818" s="47"/>
      <c r="RN818" s="47"/>
      <c r="RO818" s="47"/>
      <c r="RP818" s="47"/>
      <c r="RQ818" s="47"/>
      <c r="RR818" s="47"/>
      <c r="RS818" s="47"/>
      <c r="RT818" s="47"/>
      <c r="RU818" s="47"/>
      <c r="RV818" s="47"/>
      <c r="RW818" s="47"/>
      <c r="RX818" s="47"/>
      <c r="RY818" s="47"/>
      <c r="RZ818" s="47"/>
      <c r="SA818" s="47"/>
      <c r="SB818" s="47"/>
      <c r="SC818" s="47"/>
      <c r="SD818" s="47"/>
      <c r="SE818" s="47"/>
      <c r="SF818" s="47"/>
      <c r="SG818" s="47"/>
      <c r="SH818" s="47"/>
      <c r="SI818" s="47"/>
      <c r="SJ818" s="47"/>
      <c r="SK818" s="47"/>
      <c r="SL818" s="47"/>
      <c r="SM818" s="47"/>
      <c r="SN818" s="47"/>
      <c r="SO818" s="47"/>
      <c r="SP818" s="47"/>
      <c r="SQ818" s="47"/>
      <c r="SR818" s="47"/>
      <c r="SS818" s="47"/>
      <c r="ST818" s="47"/>
      <c r="SU818" s="47"/>
      <c r="SV818" s="47"/>
      <c r="SW818" s="47"/>
      <c r="SX818" s="47"/>
      <c r="SY818" s="47"/>
      <c r="SZ818" s="47"/>
      <c r="TA818" s="47"/>
      <c r="TB818" s="47"/>
      <c r="TC818" s="47"/>
      <c r="TD818" s="47"/>
      <c r="TE818" s="47"/>
      <c r="TF818" s="47"/>
      <c r="TG818" s="47"/>
      <c r="TH818" s="47"/>
      <c r="TI818" s="47"/>
      <c r="TJ818" s="47"/>
      <c r="TK818" s="47"/>
      <c r="TL818" s="47"/>
      <c r="TM818" s="47"/>
      <c r="TN818" s="47"/>
      <c r="TO818" s="47"/>
      <c r="TP818" s="47"/>
      <c r="TQ818" s="47"/>
      <c r="TR818" s="47"/>
      <c r="TS818" s="47"/>
      <c r="TT818" s="47"/>
      <c r="TU818" s="47"/>
      <c r="TV818" s="47"/>
      <c r="TW818" s="47"/>
      <c r="TX818" s="47"/>
      <c r="TY818" s="47"/>
      <c r="TZ818" s="47"/>
      <c r="UA818" s="47"/>
      <c r="UB818" s="47"/>
      <c r="UC818" s="47"/>
      <c r="UD818" s="47"/>
      <c r="UE818" s="47"/>
      <c r="UF818" s="47"/>
      <c r="UG818" s="47"/>
      <c r="UH818" s="47"/>
      <c r="UI818" s="47"/>
      <c r="UJ818" s="47"/>
      <c r="UK818" s="47"/>
      <c r="UL818" s="47"/>
      <c r="UM818" s="47"/>
      <c r="UN818" s="47"/>
      <c r="UO818" s="47"/>
      <c r="UP818" s="47"/>
      <c r="UQ818" s="47"/>
      <c r="UR818" s="47"/>
      <c r="US818" s="47"/>
      <c r="UT818" s="47"/>
      <c r="UU818" s="47"/>
      <c r="UV818" s="47"/>
      <c r="UW818" s="47"/>
      <c r="UX818" s="47"/>
      <c r="UY818" s="47"/>
      <c r="UZ818" s="47"/>
      <c r="VA818" s="47"/>
      <c r="VB818" s="47"/>
      <c r="VC818" s="47"/>
      <c r="VD818" s="47"/>
      <c r="VE818" s="47"/>
      <c r="VF818" s="47"/>
      <c r="VG818" s="47"/>
      <c r="VH818" s="47"/>
      <c r="VI818" s="47"/>
      <c r="VJ818" s="47"/>
      <c r="VK818" s="47"/>
      <c r="VL818" s="47"/>
      <c r="VM818" s="47"/>
      <c r="VN818" s="47"/>
      <c r="VO818" s="47"/>
      <c r="VP818" s="47"/>
      <c r="VQ818" s="47"/>
      <c r="VR818" s="47"/>
      <c r="VS818" s="47"/>
      <c r="VT818" s="47"/>
      <c r="VU818" s="47"/>
      <c r="VV818" s="47"/>
      <c r="VW818" s="47"/>
      <c r="VX818" s="47"/>
      <c r="VY818" s="47"/>
      <c r="VZ818" s="47"/>
      <c r="WA818" s="47"/>
      <c r="WB818" s="47"/>
      <c r="WC818" s="47"/>
      <c r="WD818" s="47"/>
      <c r="WE818" s="47"/>
      <c r="WF818" s="47"/>
      <c r="WG818" s="47"/>
      <c r="WH818" s="47"/>
      <c r="WI818" s="47"/>
      <c r="WJ818" s="47"/>
      <c r="WK818" s="47"/>
      <c r="WL818" s="47"/>
      <c r="WM818" s="47"/>
      <c r="WN818" s="47"/>
      <c r="WO818" s="47"/>
      <c r="WP818" s="47"/>
      <c r="WQ818" s="47"/>
      <c r="WR818" s="47"/>
      <c r="WS818" s="47"/>
      <c r="WT818" s="47"/>
      <c r="WU818" s="47"/>
      <c r="WV818" s="47"/>
      <c r="WW818" s="47"/>
      <c r="WX818" s="47"/>
      <c r="WY818" s="47"/>
      <c r="WZ818" s="47"/>
      <c r="XA818" s="47"/>
      <c r="XB818" s="47"/>
      <c r="XC818" s="47"/>
      <c r="XD818" s="47"/>
      <c r="XE818" s="47"/>
      <c r="XF818" s="47"/>
      <c r="XG818" s="47"/>
      <c r="XH818" s="47"/>
      <c r="XI818" s="47"/>
      <c r="XJ818" s="47"/>
      <c r="XK818" s="47"/>
      <c r="XL818" s="47"/>
      <c r="XM818" s="47"/>
      <c r="XN818" s="47"/>
      <c r="XO818" s="47"/>
      <c r="XP818" s="47"/>
      <c r="XQ818" s="47"/>
      <c r="XR818" s="47"/>
      <c r="XS818" s="47"/>
      <c r="XT818" s="47"/>
      <c r="XU818" s="47"/>
      <c r="XV818" s="47"/>
      <c r="XW818" s="47"/>
      <c r="XX818" s="47"/>
      <c r="XY818" s="47"/>
      <c r="XZ818" s="47"/>
      <c r="YA818" s="47"/>
      <c r="YB818" s="47"/>
      <c r="YC818" s="47"/>
      <c r="YD818" s="47"/>
      <c r="YE818" s="47"/>
      <c r="YF818" s="47"/>
      <c r="YG818" s="47"/>
      <c r="YH818" s="47"/>
      <c r="YI818" s="47"/>
      <c r="YJ818" s="47"/>
      <c r="YK818" s="47"/>
      <c r="YL818" s="47"/>
      <c r="YM818" s="47"/>
      <c r="YN818" s="47"/>
      <c r="YO818" s="47"/>
      <c r="YP818" s="47"/>
      <c r="YQ818" s="47"/>
      <c r="YR818" s="47"/>
      <c r="YS818" s="47"/>
      <c r="YT818" s="47"/>
      <c r="YU818" s="47"/>
      <c r="YV818" s="47"/>
      <c r="YW818" s="47"/>
      <c r="YX818" s="47"/>
      <c r="YY818" s="47"/>
      <c r="YZ818" s="47"/>
      <c r="ZA818" s="47"/>
      <c r="ZB818" s="47"/>
      <c r="ZC818" s="47"/>
      <c r="ZD818" s="47"/>
      <c r="ZE818" s="47"/>
      <c r="ZF818" s="47"/>
      <c r="ZG818" s="47"/>
      <c r="ZH818" s="47"/>
      <c r="ZI818" s="47"/>
      <c r="ZJ818" s="47"/>
      <c r="ZK818" s="47"/>
      <c r="ZL818" s="47"/>
      <c r="ZM818" s="47"/>
      <c r="ZN818" s="47"/>
      <c r="ZO818" s="47"/>
      <c r="ZP818" s="47"/>
      <c r="ZQ818" s="47"/>
      <c r="ZR818" s="47"/>
      <c r="ZS818" s="47"/>
      <c r="ZT818" s="47"/>
      <c r="ZU818" s="47"/>
      <c r="ZV818" s="47"/>
      <c r="ZW818" s="47"/>
      <c r="ZX818" s="47"/>
      <c r="ZY818" s="47"/>
      <c r="ZZ818" s="47"/>
      <c r="AAA818" s="47"/>
      <c r="AAB818" s="47"/>
      <c r="AAC818" s="47"/>
      <c r="AAD818" s="47"/>
      <c r="AAE818" s="47"/>
      <c r="AAF818" s="47"/>
      <c r="AAG818" s="47"/>
      <c r="AAH818" s="47"/>
      <c r="AAI818" s="47"/>
      <c r="AAJ818" s="47"/>
      <c r="AAK818" s="47"/>
      <c r="AAL818" s="47"/>
      <c r="AAM818" s="47"/>
      <c r="AAN818" s="47"/>
      <c r="AAO818" s="47"/>
      <c r="AAP818" s="47"/>
      <c r="AAQ818" s="47"/>
      <c r="AAR818" s="47"/>
      <c r="AAS818" s="47"/>
      <c r="AAT818" s="47"/>
      <c r="AAU818" s="47"/>
      <c r="AAV818" s="47"/>
      <c r="AAW818" s="47"/>
      <c r="AAX818" s="47"/>
      <c r="AAY818" s="47"/>
      <c r="AAZ818" s="47"/>
      <c r="ABA818" s="47"/>
      <c r="ABB818" s="47"/>
      <c r="ABC818" s="47"/>
      <c r="ABD818" s="47"/>
      <c r="ABE818" s="47"/>
      <c r="ABF818" s="47"/>
      <c r="ABG818" s="47"/>
      <c r="ABH818" s="47"/>
      <c r="ABI818" s="47"/>
      <c r="ABJ818" s="47"/>
      <c r="ABK818" s="47"/>
      <c r="ABL818" s="47"/>
      <c r="ABM818" s="47"/>
      <c r="ABN818" s="47"/>
      <c r="ABO818" s="47"/>
      <c r="ABP818" s="47"/>
      <c r="ABQ818" s="47"/>
      <c r="ABR818" s="47"/>
      <c r="ABS818" s="47"/>
      <c r="ABT818" s="47"/>
      <c r="ABU818" s="47"/>
      <c r="ABV818" s="47"/>
      <c r="ABW818" s="47"/>
      <c r="ABX818" s="47"/>
      <c r="ABY818" s="47"/>
      <c r="ABZ818" s="47"/>
      <c r="ACA818" s="47"/>
      <c r="ACB818" s="47"/>
      <c r="ACC818" s="47"/>
      <c r="ACD818" s="47"/>
      <c r="ACE818" s="47"/>
      <c r="ACF818" s="47"/>
      <c r="ACG818" s="47"/>
      <c r="ACH818" s="47"/>
      <c r="ACI818" s="47"/>
      <c r="ACJ818" s="47"/>
      <c r="ACK818" s="47"/>
      <c r="ACL818" s="47"/>
      <c r="ACM818" s="47"/>
      <c r="ACN818" s="47"/>
      <c r="ACO818" s="47"/>
      <c r="ACP818" s="47"/>
      <c r="ACQ818" s="47"/>
      <c r="ACR818" s="47"/>
      <c r="ACS818" s="47"/>
      <c r="ACT818" s="47"/>
      <c r="ACU818" s="47"/>
      <c r="ACV818" s="47"/>
      <c r="ACW818" s="47"/>
      <c r="ACX818" s="47"/>
      <c r="ACY818" s="47"/>
      <c r="ACZ818" s="47"/>
      <c r="ADA818" s="47"/>
      <c r="ADB818" s="47"/>
      <c r="ADC818" s="47"/>
      <c r="ADD818" s="47"/>
      <c r="ADE818" s="47"/>
      <c r="ADF818" s="47"/>
      <c r="ADG818" s="47"/>
      <c r="ADH818" s="47"/>
      <c r="ADI818" s="47"/>
      <c r="ADJ818" s="47"/>
      <c r="ADK818" s="47"/>
      <c r="ADL818" s="47"/>
      <c r="ADM818" s="47"/>
      <c r="ADN818" s="47"/>
      <c r="ADO818" s="47"/>
      <c r="ADP818" s="47"/>
      <c r="ADQ818" s="47"/>
      <c r="ADR818" s="47"/>
      <c r="ADS818" s="47"/>
      <c r="ADT818" s="47"/>
      <c r="ADU818" s="47"/>
      <c r="ADV818" s="47"/>
      <c r="ADW818" s="47"/>
      <c r="ADX818" s="47"/>
      <c r="ADY818" s="47"/>
      <c r="ADZ818" s="47"/>
      <c r="AEA818" s="47"/>
      <c r="AEB818" s="47"/>
      <c r="AEC818" s="47"/>
      <c r="AED818" s="47"/>
      <c r="AEE818" s="47"/>
      <c r="AEF818" s="47"/>
      <c r="AEG818" s="47"/>
      <c r="AEH818" s="47"/>
      <c r="AEI818" s="47"/>
      <c r="AEJ818" s="47"/>
      <c r="AEK818" s="47"/>
      <c r="AEL818" s="47"/>
      <c r="AEM818" s="47"/>
      <c r="AEN818" s="47"/>
      <c r="AEO818" s="47"/>
      <c r="AEP818" s="47"/>
      <c r="AEQ818" s="47"/>
      <c r="AER818" s="47"/>
      <c r="AES818" s="47"/>
      <c r="AET818" s="47"/>
      <c r="AEU818" s="47"/>
      <c r="AEV818" s="47"/>
      <c r="AEW818" s="47"/>
      <c r="AEX818" s="47"/>
      <c r="AEY818" s="47"/>
      <c r="AEZ818" s="47"/>
      <c r="AFA818" s="47"/>
      <c r="AFB818" s="47"/>
      <c r="AFC818" s="47"/>
      <c r="AFD818" s="47"/>
      <c r="AFE818" s="47"/>
      <c r="AFF818" s="47"/>
      <c r="AFG818" s="47"/>
      <c r="AFH818" s="47"/>
      <c r="AFI818" s="47"/>
      <c r="AFJ818" s="47"/>
      <c r="AFK818" s="47"/>
      <c r="AFL818" s="47"/>
      <c r="AFM818" s="47"/>
      <c r="AFN818" s="47"/>
      <c r="AFO818" s="47"/>
      <c r="AFP818" s="47"/>
      <c r="AFQ818" s="47"/>
      <c r="AFR818" s="47"/>
      <c r="AFS818" s="47"/>
      <c r="AFT818" s="47"/>
      <c r="AFU818" s="47"/>
      <c r="AFV818" s="47"/>
      <c r="AFW818" s="47"/>
      <c r="AFX818" s="47"/>
      <c r="AFY818" s="47"/>
      <c r="AFZ818" s="47"/>
      <c r="AGA818" s="47"/>
      <c r="AGB818" s="47"/>
      <c r="AGC818" s="47"/>
      <c r="AGD818" s="47"/>
      <c r="AGE818" s="47"/>
      <c r="AGF818" s="47"/>
      <c r="AGG818" s="47"/>
      <c r="AGH818" s="47"/>
      <c r="AGI818" s="47"/>
      <c r="AGJ818" s="47"/>
      <c r="AGK818" s="47"/>
      <c r="AGL818" s="47"/>
      <c r="AGM818" s="47"/>
      <c r="AGN818" s="47"/>
      <c r="AGO818" s="47"/>
      <c r="AGP818" s="47"/>
      <c r="AGQ818" s="47"/>
      <c r="AGR818" s="47"/>
      <c r="AGS818" s="47"/>
      <c r="AGT818" s="47"/>
      <c r="AGU818" s="47"/>
      <c r="AGV818" s="47"/>
      <c r="AGW818" s="47"/>
      <c r="AGX818" s="47"/>
      <c r="AGY818" s="47"/>
      <c r="AGZ818" s="47"/>
      <c r="AHA818" s="47"/>
      <c r="AHB818" s="47"/>
      <c r="AHC818" s="47"/>
      <c r="AHD818" s="47"/>
      <c r="AHE818" s="47"/>
      <c r="AHF818" s="47"/>
      <c r="AHG818" s="47"/>
      <c r="AHH818" s="47"/>
      <c r="AHI818" s="47"/>
      <c r="AHJ818" s="47"/>
      <c r="AHK818" s="47"/>
      <c r="AHL818" s="47"/>
      <c r="AHM818" s="47"/>
      <c r="AHN818" s="47"/>
      <c r="AHO818" s="47"/>
      <c r="AHP818" s="47"/>
      <c r="AHQ818" s="47"/>
      <c r="AHR818" s="47"/>
      <c r="AHS818" s="47"/>
      <c r="AHT818" s="47"/>
      <c r="AHU818" s="47"/>
      <c r="AHV818" s="47"/>
      <c r="AHW818" s="47"/>
      <c r="AHX818" s="47"/>
      <c r="AHY818" s="47"/>
      <c r="AHZ818" s="47"/>
      <c r="AIA818" s="47"/>
      <c r="AIB818" s="47"/>
      <c r="AIC818" s="47"/>
      <c r="AID818" s="47"/>
      <c r="AIE818" s="47"/>
      <c r="AIF818" s="47"/>
      <c r="AIG818" s="47"/>
      <c r="AIH818" s="47"/>
      <c r="AII818" s="47"/>
      <c r="AIJ818" s="47"/>
      <c r="AIK818" s="47"/>
      <c r="AIL818" s="47"/>
      <c r="AIM818" s="47"/>
      <c r="AIN818" s="47"/>
      <c r="AIO818" s="47"/>
      <c r="AIP818" s="47"/>
      <c r="AIQ818" s="47"/>
      <c r="AIR818" s="47"/>
      <c r="AIS818" s="47"/>
      <c r="AIT818" s="47"/>
      <c r="AIU818" s="47"/>
      <c r="AIV818" s="47"/>
      <c r="AIW818" s="47"/>
      <c r="AIX818" s="47"/>
      <c r="AIY818" s="47"/>
      <c r="AIZ818" s="47"/>
      <c r="AJA818" s="47"/>
      <c r="AJB818" s="47"/>
      <c r="AJC818" s="47"/>
      <c r="AJD818" s="47"/>
      <c r="AJE818" s="47"/>
      <c r="AJF818" s="47"/>
      <c r="AJG818" s="47"/>
      <c r="AJH818" s="47"/>
      <c r="AJI818" s="47"/>
      <c r="AJJ818" s="47"/>
      <c r="AJK818" s="47"/>
      <c r="AJL818" s="47"/>
      <c r="AJM818" s="47"/>
      <c r="AJN818" s="47"/>
      <c r="AJO818" s="47"/>
      <c r="AJP818" s="47"/>
      <c r="AJQ818" s="47"/>
      <c r="AJR818" s="47"/>
      <c r="AJS818" s="47"/>
      <c r="AJT818" s="47"/>
      <c r="AJU818" s="47"/>
      <c r="AJV818" s="47"/>
      <c r="AJW818" s="47"/>
      <c r="AJX818" s="47"/>
      <c r="AJY818" s="47"/>
      <c r="AJZ818" s="47"/>
      <c r="AKA818" s="47"/>
      <c r="AKB818" s="47"/>
      <c r="AKC818" s="47"/>
      <c r="AKD818" s="47"/>
      <c r="AKE818" s="47"/>
      <c r="AKF818" s="47"/>
      <c r="AKG818" s="47"/>
      <c r="AKH818" s="47"/>
      <c r="AKI818" s="47"/>
      <c r="AKJ818" s="47"/>
      <c r="AKK818" s="47"/>
      <c r="AKL818" s="47"/>
      <c r="AKM818" s="47"/>
      <c r="AKN818" s="47"/>
      <c r="AKO818" s="47"/>
      <c r="AKP818" s="47"/>
      <c r="AKQ818" s="47"/>
      <c r="AKR818" s="47"/>
      <c r="AKS818" s="47"/>
      <c r="AKT818" s="47"/>
      <c r="AKU818" s="47"/>
      <c r="AKV818" s="47"/>
      <c r="AKW818" s="47"/>
      <c r="AKX818" s="47"/>
      <c r="AKY818" s="47"/>
      <c r="AKZ818" s="47"/>
      <c r="ALA818" s="47"/>
      <c r="ALB818" s="47"/>
      <c r="ALC818" s="47"/>
      <c r="ALD818" s="47"/>
      <c r="ALE818" s="47"/>
      <c r="ALF818" s="47"/>
      <c r="ALG818" s="47"/>
      <c r="ALH818" s="47"/>
      <c r="ALI818" s="47"/>
      <c r="ALJ818" s="47"/>
      <c r="ALK818" s="47"/>
      <c r="ALL818" s="47"/>
      <c r="ALM818" s="47"/>
      <c r="ALN818" s="47"/>
      <c r="ALO818" s="47"/>
      <c r="ALP818" s="47"/>
      <c r="ALQ818" s="47"/>
      <c r="ALR818" s="47"/>
      <c r="ALS818" s="47"/>
      <c r="ALT818" s="47"/>
      <c r="ALU818" s="47"/>
      <c r="ALV818" s="47"/>
      <c r="ALW818" s="47"/>
      <c r="ALX818" s="47"/>
      <c r="ALY818" s="47"/>
      <c r="ALZ818" s="47"/>
      <c r="AMA818" s="47"/>
      <c r="AMB818" s="47"/>
      <c r="AMC818" s="47"/>
      <c r="AMD818" s="47"/>
      <c r="AME818" s="47"/>
      <c r="AMF818" s="47"/>
      <c r="AMG818" s="47"/>
      <c r="AMH818" s="47"/>
      <c r="AMI818" s="47"/>
      <c r="AMJ818" s="47"/>
      <c r="AMK818" s="47"/>
      <c r="AML818" s="47"/>
      <c r="AMM818" s="47"/>
      <c r="AMN818" s="47"/>
      <c r="AMO818" s="47"/>
      <c r="AMP818" s="47"/>
      <c r="AMQ818" s="47"/>
      <c r="AMR818" s="47"/>
      <c r="AMS818" s="47"/>
      <c r="AMT818" s="47"/>
      <c r="AMU818" s="47"/>
      <c r="AMV818" s="47"/>
      <c r="AMW818" s="47"/>
      <c r="AMX818" s="47"/>
      <c r="AMY818" s="47"/>
      <c r="AMZ818" s="47"/>
      <c r="ANA818" s="47"/>
      <c r="ANB818" s="47"/>
      <c r="ANC818" s="47"/>
      <c r="AND818" s="47"/>
      <c r="ANE818" s="47"/>
      <c r="ANF818" s="47"/>
      <c r="ANG818" s="47"/>
      <c r="ANH818" s="47"/>
      <c r="ANI818" s="47"/>
      <c r="ANJ818" s="47"/>
      <c r="ANK818" s="47"/>
      <c r="ANL818" s="47"/>
      <c r="ANM818" s="47"/>
      <c r="ANN818" s="47"/>
      <c r="ANO818" s="47"/>
      <c r="ANP818" s="47"/>
      <c r="ANQ818" s="47"/>
      <c r="ANR818" s="47"/>
      <c r="ANS818" s="47"/>
      <c r="ANT818" s="47"/>
      <c r="ANU818" s="47"/>
      <c r="ANV818" s="47"/>
      <c r="ANW818" s="47"/>
      <c r="ANX818" s="47"/>
      <c r="ANY818" s="47"/>
      <c r="ANZ818" s="47"/>
      <c r="AOA818" s="47"/>
      <c r="AOB818" s="47"/>
      <c r="AOC818" s="47"/>
      <c r="AOD818" s="47"/>
      <c r="AOE818" s="47"/>
      <c r="AOF818" s="47"/>
      <c r="AOG818" s="47"/>
      <c r="AOH818" s="47"/>
      <c r="AOI818" s="47"/>
      <c r="AOJ818" s="47"/>
      <c r="AOK818" s="47"/>
      <c r="AOL818" s="47"/>
      <c r="AOM818" s="47"/>
      <c r="AON818" s="47"/>
      <c r="AOO818" s="47"/>
      <c r="AOP818" s="47"/>
      <c r="AOQ818" s="47"/>
      <c r="AOR818" s="47"/>
      <c r="AOS818" s="47"/>
      <c r="AOT818" s="47"/>
      <c r="AOU818" s="47"/>
      <c r="AOV818" s="47"/>
      <c r="AOW818" s="47"/>
      <c r="AOX818" s="47"/>
      <c r="AOY818" s="47"/>
      <c r="AOZ818" s="47"/>
      <c r="APA818" s="47"/>
      <c r="APB818" s="47"/>
      <c r="APC818" s="47"/>
      <c r="APD818" s="47"/>
      <c r="APE818" s="47"/>
      <c r="APF818" s="47"/>
      <c r="APG818" s="47"/>
      <c r="APH818" s="47"/>
      <c r="API818" s="47"/>
      <c r="APJ818" s="47"/>
      <c r="APK818" s="47"/>
      <c r="APL818" s="47"/>
      <c r="APM818" s="47"/>
      <c r="APN818" s="47"/>
      <c r="APO818" s="47"/>
      <c r="APP818" s="47"/>
      <c r="APQ818" s="47"/>
      <c r="APR818" s="47"/>
      <c r="APS818" s="47"/>
      <c r="APT818" s="47"/>
      <c r="APU818" s="47"/>
      <c r="APV818" s="47"/>
      <c r="APW818" s="47"/>
      <c r="APX818" s="47"/>
      <c r="APY818" s="47"/>
      <c r="APZ818" s="47"/>
      <c r="AQA818" s="47"/>
      <c r="AQB818" s="47"/>
      <c r="AQC818" s="47"/>
      <c r="AQD818" s="47"/>
      <c r="AQE818" s="47"/>
      <c r="AQF818" s="47"/>
      <c r="AQG818" s="47"/>
      <c r="AQH818" s="47"/>
      <c r="AQI818" s="47"/>
      <c r="AQJ818" s="47"/>
      <c r="AQK818" s="47"/>
      <c r="AQL818" s="47"/>
      <c r="AQM818" s="47"/>
      <c r="AQN818" s="47"/>
      <c r="AQO818" s="47"/>
      <c r="AQP818" s="47"/>
      <c r="AQQ818" s="47"/>
      <c r="AQR818" s="47"/>
      <c r="AQS818" s="47"/>
      <c r="AQT818" s="47"/>
      <c r="AQU818" s="47"/>
      <c r="AQV818" s="47"/>
      <c r="AQW818" s="47"/>
      <c r="AQX818" s="47"/>
      <c r="AQY818" s="47"/>
      <c r="AQZ818" s="47"/>
      <c r="ARA818" s="47"/>
      <c r="ARB818" s="47"/>
      <c r="ARC818" s="47"/>
      <c r="ARD818" s="47"/>
      <c r="ARE818" s="47"/>
      <c r="ARF818" s="47"/>
      <c r="ARG818" s="47"/>
      <c r="ARH818" s="47"/>
      <c r="ARI818" s="47"/>
      <c r="ARJ818" s="47"/>
      <c r="ARK818" s="47"/>
      <c r="ARL818" s="47"/>
      <c r="ARM818" s="47"/>
      <c r="ARN818" s="47"/>
      <c r="ARO818" s="47"/>
      <c r="ARP818" s="47"/>
      <c r="ARQ818" s="47"/>
      <c r="ARR818" s="47"/>
      <c r="ARS818" s="47"/>
      <c r="ART818" s="47"/>
      <c r="ARU818" s="47"/>
      <c r="ARV818" s="47"/>
      <c r="ARW818" s="47"/>
      <c r="ARX818" s="47"/>
      <c r="ARY818" s="47"/>
      <c r="ARZ818" s="47"/>
      <c r="ASA818" s="47"/>
      <c r="ASB818" s="47"/>
      <c r="ASC818" s="47"/>
      <c r="ASD818" s="47"/>
      <c r="ASE818" s="47"/>
      <c r="ASF818" s="47"/>
      <c r="ASG818" s="47"/>
      <c r="ASH818" s="47"/>
      <c r="ASI818" s="47"/>
      <c r="ASJ818" s="47"/>
      <c r="ASK818" s="47"/>
      <c r="ASL818" s="47"/>
      <c r="ASM818" s="47"/>
      <c r="ASN818" s="47"/>
      <c r="ASO818" s="47"/>
      <c r="ASP818" s="47"/>
      <c r="ASQ818" s="47"/>
      <c r="ASR818" s="47"/>
      <c r="ASS818" s="47"/>
      <c r="AST818" s="47"/>
      <c r="ASU818" s="47"/>
      <c r="ASV818" s="47"/>
      <c r="ASW818" s="47"/>
      <c r="ASX818" s="47"/>
      <c r="ASY818" s="47"/>
      <c r="ASZ818" s="47"/>
      <c r="ATA818" s="47"/>
      <c r="ATB818" s="47"/>
      <c r="ATC818" s="47"/>
      <c r="ATD818" s="47"/>
      <c r="ATE818" s="47"/>
      <c r="ATF818" s="47"/>
      <c r="ATG818" s="47"/>
      <c r="ATH818" s="47"/>
      <c r="ATI818" s="47"/>
      <c r="ATJ818" s="47"/>
      <c r="ATK818" s="47"/>
      <c r="ATL818" s="47"/>
      <c r="ATM818" s="47"/>
      <c r="ATN818" s="47"/>
      <c r="ATO818" s="47"/>
      <c r="ATP818" s="47"/>
      <c r="ATQ818" s="47"/>
      <c r="ATR818" s="47"/>
      <c r="ATS818" s="47"/>
      <c r="ATT818" s="47"/>
      <c r="ATU818" s="47"/>
      <c r="ATV818" s="47"/>
      <c r="ATW818" s="47"/>
      <c r="ATX818" s="47"/>
      <c r="ATY818" s="47"/>
      <c r="ATZ818" s="47"/>
      <c r="AUA818" s="47"/>
      <c r="AUB818" s="47"/>
      <c r="AUC818" s="47"/>
      <c r="AUD818" s="47"/>
      <c r="AUE818" s="47"/>
      <c r="AUF818" s="47"/>
      <c r="AUG818" s="47"/>
      <c r="AUH818" s="47"/>
      <c r="AUI818" s="47"/>
      <c r="AUJ818" s="47"/>
      <c r="AUK818" s="47"/>
      <c r="AUL818" s="47"/>
      <c r="AUM818" s="47"/>
      <c r="AUN818" s="47"/>
      <c r="AUO818" s="47"/>
      <c r="AUP818" s="47"/>
      <c r="AUQ818" s="47"/>
      <c r="AUR818" s="47"/>
      <c r="AUS818" s="47"/>
      <c r="AUT818" s="47"/>
      <c r="AUU818" s="47"/>
      <c r="AUV818" s="47"/>
      <c r="AUW818" s="47"/>
      <c r="AUX818" s="47"/>
      <c r="AUY818" s="47"/>
      <c r="AUZ818" s="47"/>
      <c r="AVA818" s="47"/>
      <c r="AVB818" s="47"/>
      <c r="AVC818" s="47"/>
      <c r="AVD818" s="47"/>
      <c r="AVE818" s="47"/>
      <c r="AVF818" s="47"/>
      <c r="AVG818" s="47"/>
      <c r="AVH818" s="47"/>
      <c r="AVI818" s="47"/>
      <c r="AVJ818" s="47"/>
      <c r="AVK818" s="47"/>
      <c r="AVL818" s="47"/>
      <c r="AVM818" s="47"/>
      <c r="AVN818" s="47"/>
      <c r="AVO818" s="47"/>
      <c r="AVP818" s="47"/>
      <c r="AVQ818" s="47"/>
      <c r="AVR818" s="47"/>
      <c r="AVS818" s="47"/>
      <c r="AVT818" s="47"/>
      <c r="AVU818" s="47"/>
      <c r="AVV818" s="47"/>
      <c r="AVW818" s="47"/>
      <c r="AVX818" s="47"/>
      <c r="AVY818" s="47"/>
      <c r="AVZ818" s="47"/>
      <c r="AWA818" s="47"/>
      <c r="AWB818" s="47"/>
      <c r="AWC818" s="47"/>
      <c r="AWD818" s="47"/>
      <c r="AWE818" s="47"/>
      <c r="AWF818" s="47"/>
      <c r="AWG818" s="47"/>
      <c r="AWH818" s="47"/>
      <c r="AWI818" s="47"/>
      <c r="AWJ818" s="47"/>
      <c r="AWK818" s="47"/>
      <c r="AWL818" s="47"/>
      <c r="AWM818" s="47"/>
      <c r="AWN818" s="47"/>
      <c r="AWO818" s="47"/>
      <c r="AWP818" s="47"/>
      <c r="AWQ818" s="47"/>
      <c r="AWR818" s="47"/>
      <c r="AWS818" s="47"/>
      <c r="AWT818" s="47"/>
      <c r="AWU818" s="47"/>
      <c r="AWV818" s="47"/>
      <c r="AWW818" s="47"/>
      <c r="AWX818" s="47"/>
      <c r="AWY818" s="47"/>
      <c r="AWZ818" s="47"/>
      <c r="AXA818" s="47"/>
      <c r="AXB818" s="47"/>
      <c r="AXC818" s="47"/>
      <c r="AXD818" s="47"/>
      <c r="AXE818" s="47"/>
      <c r="AXF818" s="47"/>
      <c r="AXG818" s="47"/>
      <c r="AXH818" s="47"/>
      <c r="AXI818" s="47"/>
      <c r="AXJ818" s="47"/>
      <c r="AXK818" s="47"/>
      <c r="AXL818" s="47"/>
      <c r="AXM818" s="47"/>
      <c r="AXN818" s="47"/>
      <c r="AXO818" s="47"/>
      <c r="AXP818" s="47"/>
      <c r="AXQ818" s="47"/>
      <c r="AXR818" s="47"/>
      <c r="AXS818" s="47"/>
      <c r="AXT818" s="47"/>
      <c r="AXU818" s="47"/>
      <c r="AXV818" s="47"/>
      <c r="AXW818" s="47"/>
      <c r="AXX818" s="47"/>
      <c r="AXY818" s="47"/>
      <c r="AXZ818" s="47"/>
      <c r="AYA818" s="47"/>
      <c r="AYB818" s="47"/>
      <c r="AYC818" s="47"/>
      <c r="AYD818" s="47"/>
      <c r="AYE818" s="47"/>
      <c r="AYF818" s="47"/>
      <c r="AYG818" s="47"/>
      <c r="AYH818" s="47"/>
      <c r="AYI818" s="47"/>
      <c r="AYJ818" s="47"/>
      <c r="AYK818" s="47"/>
      <c r="AYL818" s="47"/>
      <c r="AYM818" s="47"/>
      <c r="AYN818" s="47"/>
      <c r="AYO818" s="47"/>
      <c r="AYP818" s="47"/>
      <c r="AYQ818" s="47"/>
      <c r="AYR818" s="47"/>
      <c r="AYS818" s="47"/>
      <c r="AYT818" s="47"/>
      <c r="AYU818" s="47"/>
      <c r="AYV818" s="47"/>
      <c r="AYW818" s="47"/>
      <c r="AYX818" s="47"/>
      <c r="AYY818" s="47"/>
      <c r="AYZ818" s="47"/>
      <c r="AZA818" s="47"/>
      <c r="AZB818" s="47"/>
      <c r="AZC818" s="47"/>
      <c r="AZD818" s="47"/>
      <c r="AZE818" s="47"/>
      <c r="AZF818" s="47"/>
      <c r="AZG818" s="47"/>
      <c r="AZH818" s="47"/>
      <c r="AZI818" s="47"/>
      <c r="AZJ818" s="47"/>
      <c r="AZK818" s="47"/>
      <c r="AZL818" s="47"/>
      <c r="AZM818" s="47"/>
      <c r="AZN818" s="47"/>
      <c r="AZO818" s="47"/>
      <c r="AZP818" s="47"/>
      <c r="AZQ818" s="47"/>
      <c r="AZR818" s="47"/>
      <c r="AZS818" s="47"/>
      <c r="AZT818" s="47"/>
      <c r="AZU818" s="47"/>
      <c r="AZV818" s="47"/>
      <c r="AZW818" s="47"/>
      <c r="AZX818" s="47"/>
      <c r="AZY818" s="47"/>
      <c r="AZZ818" s="47"/>
      <c r="BAA818" s="47"/>
      <c r="BAB818" s="47"/>
      <c r="BAC818" s="47"/>
      <c r="BAD818" s="47"/>
      <c r="BAE818" s="47"/>
      <c r="BAF818" s="47"/>
      <c r="BAG818" s="47"/>
      <c r="BAH818" s="47"/>
      <c r="BAI818" s="47"/>
      <c r="BAJ818" s="47"/>
      <c r="BAK818" s="47"/>
      <c r="BAL818" s="47"/>
      <c r="BAM818" s="47"/>
      <c r="BAN818" s="47"/>
      <c r="BAO818" s="47"/>
      <c r="BAP818" s="47"/>
      <c r="BAQ818" s="47"/>
      <c r="BAR818" s="47"/>
      <c r="BAS818" s="47"/>
      <c r="BAT818" s="47"/>
      <c r="BAU818" s="47"/>
      <c r="BAV818" s="47"/>
      <c r="BAW818" s="47"/>
      <c r="BAX818" s="47"/>
      <c r="BAY818" s="47"/>
      <c r="BAZ818" s="47"/>
      <c r="BBA818" s="47"/>
      <c r="BBB818" s="47"/>
      <c r="BBC818" s="47"/>
      <c r="BBD818" s="47"/>
      <c r="BBE818" s="47"/>
      <c r="BBF818" s="47"/>
      <c r="BBG818" s="47"/>
      <c r="BBH818" s="47"/>
      <c r="BBI818" s="47"/>
      <c r="BBJ818" s="47"/>
      <c r="BBK818" s="47"/>
      <c r="BBL818" s="47"/>
      <c r="BBM818" s="47"/>
      <c r="BBN818" s="47"/>
      <c r="BBO818" s="47"/>
      <c r="BBP818" s="47"/>
      <c r="BBQ818" s="47"/>
      <c r="BBR818" s="47"/>
      <c r="BBS818" s="47"/>
      <c r="BBT818" s="47"/>
      <c r="BBU818" s="47"/>
      <c r="BBV818" s="47"/>
      <c r="BBW818" s="47"/>
      <c r="BBX818" s="47"/>
      <c r="BBY818" s="47"/>
      <c r="BBZ818" s="47"/>
      <c r="BCA818" s="47"/>
      <c r="BCB818" s="47"/>
      <c r="BCC818" s="47"/>
      <c r="BCD818" s="47"/>
      <c r="BCE818" s="47"/>
      <c r="BCF818" s="47"/>
      <c r="BCG818" s="47"/>
      <c r="BCH818" s="47"/>
      <c r="BCI818" s="47"/>
      <c r="BCJ818" s="47"/>
      <c r="BCK818" s="47"/>
      <c r="BCL818" s="47"/>
      <c r="BCM818" s="47"/>
      <c r="BCN818" s="47"/>
      <c r="BCO818" s="47"/>
      <c r="BCP818" s="47"/>
      <c r="BCQ818" s="47"/>
      <c r="BCR818" s="47"/>
      <c r="BCS818" s="47"/>
      <c r="BCT818" s="47"/>
      <c r="BCU818" s="47"/>
      <c r="BCV818" s="47"/>
      <c r="BCW818" s="47"/>
      <c r="BCX818" s="47"/>
      <c r="BCY818" s="47"/>
      <c r="BCZ818" s="47"/>
      <c r="BDA818" s="47"/>
      <c r="BDB818" s="47"/>
      <c r="BDC818" s="47"/>
      <c r="BDD818" s="47"/>
      <c r="BDE818" s="47"/>
      <c r="BDF818" s="47"/>
      <c r="BDG818" s="47"/>
      <c r="BDH818" s="47"/>
      <c r="BDI818" s="47"/>
      <c r="BDJ818" s="47"/>
      <c r="BDK818" s="47"/>
      <c r="BDL818" s="47"/>
      <c r="BDM818" s="47"/>
      <c r="BDN818" s="47"/>
      <c r="BDO818" s="47"/>
      <c r="BDP818" s="47"/>
      <c r="BDQ818" s="47"/>
      <c r="BDR818" s="47"/>
      <c r="BDS818" s="47"/>
      <c r="BDT818" s="47"/>
      <c r="BDU818" s="47"/>
      <c r="BDV818" s="47"/>
      <c r="BDW818" s="47"/>
      <c r="BDX818" s="47"/>
      <c r="BDY818" s="47"/>
      <c r="BDZ818" s="47"/>
      <c r="BEA818" s="47"/>
      <c r="BEB818" s="47"/>
      <c r="BEC818" s="47"/>
      <c r="BED818" s="47"/>
      <c r="BEE818" s="47"/>
      <c r="BEF818" s="47"/>
      <c r="BEG818" s="47"/>
      <c r="BEH818" s="47"/>
      <c r="BEI818" s="47"/>
      <c r="BEJ818" s="47"/>
      <c r="BEK818" s="47"/>
      <c r="BEL818" s="47"/>
      <c r="BEM818" s="47"/>
      <c r="BEN818" s="47"/>
      <c r="BEO818" s="47"/>
      <c r="BEP818" s="47"/>
      <c r="BEQ818" s="47"/>
      <c r="BER818" s="47"/>
      <c r="BES818" s="47"/>
      <c r="BET818" s="47"/>
      <c r="BEU818" s="47"/>
      <c r="BEV818" s="47"/>
      <c r="BEW818" s="47"/>
      <c r="BEX818" s="47"/>
      <c r="BEY818" s="47"/>
      <c r="BEZ818" s="47"/>
      <c r="BFA818" s="47"/>
      <c r="BFB818" s="47"/>
      <c r="BFC818" s="47"/>
      <c r="BFD818" s="47"/>
      <c r="BFE818" s="47"/>
      <c r="BFF818" s="47"/>
      <c r="BFG818" s="47"/>
      <c r="BFH818" s="47"/>
      <c r="BFI818" s="47"/>
      <c r="BFJ818" s="47"/>
      <c r="BFK818" s="47"/>
      <c r="BFL818" s="47"/>
      <c r="BFM818" s="47"/>
      <c r="BFN818" s="47"/>
      <c r="BFO818" s="47"/>
      <c r="BFP818" s="47"/>
      <c r="BFQ818" s="47"/>
      <c r="BFR818" s="47"/>
      <c r="BFS818" s="47"/>
      <c r="BFT818" s="47"/>
      <c r="BFU818" s="47"/>
      <c r="BFV818" s="47"/>
      <c r="BFW818" s="47"/>
      <c r="BFX818" s="47"/>
      <c r="BFY818" s="47"/>
      <c r="BFZ818" s="47"/>
      <c r="BGA818" s="47"/>
      <c r="BGB818" s="47"/>
      <c r="BGC818" s="47"/>
      <c r="BGD818" s="47"/>
      <c r="BGE818" s="47"/>
      <c r="BGF818" s="47"/>
      <c r="BGG818" s="47"/>
      <c r="BGH818" s="47"/>
      <c r="BGI818" s="47"/>
      <c r="BGJ818" s="47"/>
      <c r="BGK818" s="47"/>
      <c r="BGL818" s="47"/>
      <c r="BGM818" s="47"/>
      <c r="BGN818" s="47"/>
      <c r="BGO818" s="47"/>
      <c r="BGP818" s="47"/>
      <c r="BGQ818" s="47"/>
      <c r="BGR818" s="47"/>
      <c r="BGS818" s="47"/>
      <c r="BGT818" s="47"/>
      <c r="BGU818" s="47"/>
      <c r="BGV818" s="47"/>
      <c r="BGW818" s="47"/>
      <c r="BGX818" s="47"/>
      <c r="BGY818" s="47"/>
      <c r="BGZ818" s="47"/>
      <c r="BHA818" s="47"/>
      <c r="BHB818" s="47"/>
      <c r="BHC818" s="47"/>
      <c r="BHD818" s="47"/>
      <c r="BHE818" s="47"/>
      <c r="BHF818" s="47"/>
      <c r="BHG818" s="47"/>
      <c r="BHH818" s="47"/>
      <c r="BHI818" s="47"/>
      <c r="BHJ818" s="47"/>
      <c r="BHK818" s="47"/>
      <c r="BHL818" s="47"/>
      <c r="BHM818" s="47"/>
      <c r="BHN818" s="47"/>
      <c r="BHO818" s="47"/>
      <c r="BHP818" s="47"/>
      <c r="BHQ818" s="47"/>
      <c r="BHR818" s="47"/>
      <c r="BHS818" s="47"/>
      <c r="BHT818" s="47"/>
      <c r="BHU818" s="47"/>
      <c r="BHV818" s="47"/>
      <c r="BHW818" s="47"/>
      <c r="BHX818" s="47"/>
      <c r="BHY818" s="47"/>
      <c r="BHZ818" s="47"/>
      <c r="BIA818" s="47"/>
      <c r="BIB818" s="47"/>
      <c r="BIC818" s="47"/>
      <c r="BID818" s="47"/>
      <c r="BIE818" s="47"/>
      <c r="BIF818" s="47"/>
      <c r="BIG818" s="47"/>
      <c r="BIH818" s="47"/>
      <c r="BII818" s="47"/>
      <c r="BIJ818" s="47"/>
      <c r="BIK818" s="47"/>
      <c r="BIL818" s="47"/>
      <c r="BIM818" s="47"/>
      <c r="BIN818" s="47"/>
      <c r="BIO818" s="47"/>
      <c r="BIP818" s="47"/>
      <c r="BIQ818" s="47"/>
      <c r="BIR818" s="47"/>
      <c r="BIS818" s="47"/>
      <c r="BIT818" s="47"/>
      <c r="BIU818" s="47"/>
      <c r="BIV818" s="47"/>
      <c r="BIW818" s="47"/>
      <c r="BIX818" s="47"/>
      <c r="BIY818" s="47"/>
      <c r="BIZ818" s="47"/>
      <c r="BJA818" s="47"/>
      <c r="BJB818" s="47"/>
      <c r="BJC818" s="47"/>
      <c r="BJD818" s="47"/>
      <c r="BJE818" s="47"/>
      <c r="BJF818" s="47"/>
      <c r="BJG818" s="47"/>
      <c r="BJH818" s="47"/>
      <c r="BJI818" s="47"/>
      <c r="BJJ818" s="47"/>
      <c r="BJK818" s="47"/>
      <c r="BJL818" s="47"/>
      <c r="BJM818" s="47"/>
      <c r="BJN818" s="47"/>
      <c r="BJO818" s="47"/>
      <c r="BJP818" s="47"/>
      <c r="BJQ818" s="47"/>
      <c r="BJR818" s="47"/>
      <c r="BJS818" s="47"/>
      <c r="BJT818" s="47"/>
      <c r="BJU818" s="47"/>
      <c r="BJV818" s="47"/>
      <c r="BJW818" s="47"/>
      <c r="BJX818" s="47"/>
      <c r="BJY818" s="47"/>
      <c r="BJZ818" s="47"/>
      <c r="BKA818" s="47"/>
      <c r="BKB818" s="47"/>
      <c r="BKC818" s="47"/>
      <c r="BKD818" s="47"/>
      <c r="BKE818" s="47"/>
      <c r="BKF818" s="47"/>
      <c r="BKG818" s="47"/>
      <c r="BKH818" s="47"/>
      <c r="BKI818" s="47"/>
      <c r="BKJ818" s="47"/>
      <c r="BKK818" s="47"/>
      <c r="BKL818" s="47"/>
      <c r="BKM818" s="47"/>
      <c r="BKN818" s="47"/>
      <c r="BKO818" s="47"/>
      <c r="BKP818" s="47"/>
      <c r="BKQ818" s="47"/>
      <c r="BKR818" s="47"/>
      <c r="BKS818" s="47"/>
      <c r="BKT818" s="47"/>
      <c r="BKU818" s="47"/>
      <c r="BKV818" s="47"/>
      <c r="BKW818" s="47"/>
      <c r="BKX818" s="47"/>
      <c r="BKY818" s="47"/>
      <c r="BKZ818" s="47"/>
      <c r="BLA818" s="47"/>
      <c r="BLB818" s="47"/>
      <c r="BLC818" s="47"/>
      <c r="BLD818" s="47"/>
      <c r="BLE818" s="47"/>
      <c r="BLF818" s="47"/>
      <c r="BLG818" s="47"/>
      <c r="BLH818" s="47"/>
      <c r="BLI818" s="47"/>
      <c r="BLJ818" s="47"/>
      <c r="BLK818" s="47"/>
      <c r="BLL818" s="47"/>
      <c r="BLM818" s="47"/>
      <c r="BLN818" s="47"/>
      <c r="BLO818" s="47"/>
      <c r="BLP818" s="47"/>
      <c r="BLQ818" s="47"/>
      <c r="BLR818" s="47"/>
      <c r="BLS818" s="47"/>
      <c r="BLT818" s="47"/>
      <c r="BLU818" s="47"/>
      <c r="BLV818" s="47"/>
      <c r="BLW818" s="47"/>
      <c r="BLX818" s="47"/>
      <c r="BLY818" s="47"/>
      <c r="BLZ818" s="47"/>
      <c r="BMA818" s="47"/>
      <c r="BMB818" s="47"/>
      <c r="BMC818" s="47"/>
      <c r="BMD818" s="47"/>
      <c r="BME818" s="47"/>
      <c r="BMF818" s="47"/>
      <c r="BMG818" s="47"/>
      <c r="BMH818" s="47"/>
      <c r="BMI818" s="47"/>
      <c r="BMJ818" s="47"/>
      <c r="BMK818" s="47"/>
      <c r="BML818" s="47"/>
      <c r="BMM818" s="47"/>
      <c r="BMN818" s="47"/>
      <c r="BMO818" s="47"/>
      <c r="BMP818" s="47"/>
      <c r="BMQ818" s="47"/>
      <c r="BMR818" s="47"/>
      <c r="BMS818" s="47"/>
      <c r="BMT818" s="47"/>
      <c r="BMU818" s="47"/>
      <c r="BMV818" s="47"/>
      <c r="BMW818" s="47"/>
      <c r="BMX818" s="47"/>
      <c r="BMY818" s="47"/>
      <c r="BMZ818" s="47"/>
      <c r="BNA818" s="47"/>
      <c r="BNB818" s="47"/>
      <c r="BNC818" s="47"/>
      <c r="BND818" s="47"/>
      <c r="BNE818" s="47"/>
      <c r="BNF818" s="47"/>
      <c r="BNG818" s="47"/>
      <c r="BNH818" s="47"/>
      <c r="BNI818" s="47"/>
      <c r="BNJ818" s="47"/>
      <c r="BNK818" s="47"/>
      <c r="BNL818" s="47"/>
      <c r="BNM818" s="47"/>
      <c r="BNN818" s="47"/>
      <c r="BNO818" s="47"/>
      <c r="BNP818" s="47"/>
      <c r="BNQ818" s="47"/>
      <c r="BNR818" s="47"/>
      <c r="BNS818" s="47"/>
      <c r="BNT818" s="47"/>
      <c r="BNU818" s="47"/>
      <c r="BNV818" s="47"/>
      <c r="BNW818" s="47"/>
      <c r="BNX818" s="47"/>
      <c r="BNY818" s="47"/>
      <c r="BNZ818" s="47"/>
      <c r="BOA818" s="47"/>
      <c r="BOB818" s="47"/>
      <c r="BOC818" s="47"/>
      <c r="BOD818" s="47"/>
      <c r="BOE818" s="47"/>
      <c r="BOF818" s="47"/>
      <c r="BOG818" s="47"/>
      <c r="BOH818" s="47"/>
      <c r="BOI818" s="47"/>
      <c r="BOJ818" s="47"/>
      <c r="BOK818" s="47"/>
      <c r="BOL818" s="47"/>
      <c r="BOM818" s="47"/>
      <c r="BON818" s="47"/>
      <c r="BOO818" s="47"/>
      <c r="BOP818" s="47"/>
      <c r="BOQ818" s="47"/>
      <c r="BOR818" s="47"/>
      <c r="BOS818" s="47"/>
      <c r="BOT818" s="47"/>
      <c r="BOU818" s="47"/>
      <c r="BOV818" s="47"/>
      <c r="BOW818" s="47"/>
      <c r="BOX818" s="47"/>
      <c r="BOY818" s="47"/>
      <c r="BOZ818" s="47"/>
      <c r="BPA818" s="47"/>
      <c r="BPB818" s="47"/>
      <c r="BPC818" s="47"/>
      <c r="BPD818" s="47"/>
      <c r="BPE818" s="47"/>
      <c r="BPF818" s="47"/>
      <c r="BPG818" s="47"/>
      <c r="BPH818" s="47"/>
      <c r="BPI818" s="47"/>
      <c r="BPJ818" s="47"/>
      <c r="BPK818" s="47"/>
      <c r="BPL818" s="47"/>
      <c r="BPM818" s="47"/>
      <c r="BPN818" s="47"/>
      <c r="BPO818" s="47"/>
      <c r="BPP818" s="47"/>
      <c r="BPQ818" s="47"/>
      <c r="BPR818" s="47"/>
      <c r="BPS818" s="47"/>
      <c r="BPT818" s="47"/>
      <c r="BPU818" s="47"/>
      <c r="BPV818" s="47"/>
      <c r="BPW818" s="47"/>
      <c r="BPX818" s="47"/>
      <c r="BPY818" s="47"/>
      <c r="BPZ818" s="47"/>
      <c r="BQA818" s="47"/>
      <c r="BQB818" s="47"/>
      <c r="BQC818" s="47"/>
      <c r="BQD818" s="47"/>
      <c r="BQE818" s="47"/>
      <c r="BQF818" s="47"/>
      <c r="BQG818" s="47"/>
      <c r="BQH818" s="47"/>
      <c r="BQI818" s="47"/>
      <c r="BQJ818" s="47"/>
      <c r="BQK818" s="47"/>
      <c r="BQL818" s="47"/>
      <c r="BQM818" s="47"/>
      <c r="BQN818" s="47"/>
      <c r="BQO818" s="47"/>
      <c r="BQP818" s="47"/>
      <c r="BQQ818" s="47"/>
      <c r="BQR818" s="47"/>
      <c r="BQS818" s="47"/>
      <c r="BQT818" s="47"/>
      <c r="BQU818" s="47"/>
      <c r="BQV818" s="47"/>
      <c r="BQW818" s="47"/>
      <c r="BQX818" s="47"/>
      <c r="BQY818" s="47"/>
      <c r="BQZ818" s="47"/>
      <c r="BRA818" s="47"/>
      <c r="BRB818" s="47"/>
      <c r="BRC818" s="47"/>
      <c r="BRD818" s="47"/>
      <c r="BRE818" s="47"/>
      <c r="BRF818" s="47"/>
      <c r="BRG818" s="47"/>
      <c r="BRH818" s="47"/>
      <c r="BRI818" s="47"/>
      <c r="BRJ818" s="47"/>
      <c r="BRK818" s="47"/>
      <c r="BRL818" s="47"/>
      <c r="BRM818" s="47"/>
      <c r="BRN818" s="47"/>
      <c r="BRO818" s="47"/>
      <c r="BRP818" s="47"/>
      <c r="BRQ818" s="47"/>
      <c r="BRR818" s="47"/>
      <c r="BRS818" s="47"/>
      <c r="BRT818" s="47"/>
      <c r="BRU818" s="47"/>
      <c r="BRV818" s="47"/>
      <c r="BRW818" s="47"/>
      <c r="BRX818" s="47"/>
      <c r="BRY818" s="47"/>
      <c r="BRZ818" s="47"/>
      <c r="BSA818" s="47"/>
      <c r="BSB818" s="47"/>
      <c r="BSC818" s="47"/>
      <c r="BSD818" s="47"/>
      <c r="BSE818" s="47"/>
      <c r="BSF818" s="47"/>
      <c r="BSG818" s="47"/>
      <c r="BSH818" s="47"/>
      <c r="BSI818" s="47"/>
      <c r="BSJ818" s="47"/>
      <c r="BSK818" s="47"/>
      <c r="BSL818" s="47"/>
      <c r="BSM818" s="47"/>
      <c r="BSN818" s="47"/>
      <c r="BSO818" s="47"/>
      <c r="BSP818" s="47"/>
      <c r="BSQ818" s="47"/>
      <c r="BSR818" s="47"/>
      <c r="BSS818" s="47"/>
      <c r="BST818" s="47"/>
      <c r="BSU818" s="47"/>
      <c r="BSV818" s="47"/>
      <c r="BSW818" s="47"/>
      <c r="BSX818" s="47"/>
      <c r="BSY818" s="47"/>
      <c r="BSZ818" s="47"/>
      <c r="BTA818" s="47"/>
      <c r="BTB818" s="47"/>
      <c r="BTC818" s="47"/>
      <c r="BTD818" s="47"/>
      <c r="BTE818" s="47"/>
      <c r="BTF818" s="47"/>
      <c r="BTG818" s="47"/>
      <c r="BTH818" s="47"/>
      <c r="BTI818" s="47"/>
      <c r="BTJ818" s="47"/>
      <c r="BTK818" s="47"/>
      <c r="BTL818" s="47"/>
      <c r="BTM818" s="47"/>
      <c r="BTN818" s="47"/>
      <c r="BTO818" s="47"/>
      <c r="BTP818" s="47"/>
      <c r="BTQ818" s="47"/>
      <c r="BTR818" s="47"/>
      <c r="BTS818" s="47"/>
      <c r="BTT818" s="47"/>
      <c r="BTU818" s="47"/>
      <c r="BTV818" s="47"/>
      <c r="BTW818" s="47"/>
      <c r="BTX818" s="47"/>
      <c r="BTY818" s="47"/>
      <c r="BTZ818" s="47"/>
      <c r="BUA818" s="47"/>
      <c r="BUB818" s="47"/>
      <c r="BUC818" s="47"/>
      <c r="BUD818" s="47"/>
      <c r="BUE818" s="47"/>
      <c r="BUF818" s="47"/>
      <c r="BUG818" s="47"/>
      <c r="BUH818" s="47"/>
      <c r="BUI818" s="47"/>
      <c r="BUJ818" s="47"/>
      <c r="BUK818" s="47"/>
      <c r="BUL818" s="47"/>
      <c r="BUM818" s="47"/>
      <c r="BUN818" s="47"/>
      <c r="BUO818" s="47"/>
      <c r="BUP818" s="47"/>
      <c r="BUQ818" s="47"/>
      <c r="BUR818" s="47"/>
      <c r="BUS818" s="47"/>
      <c r="BUT818" s="47"/>
      <c r="BUU818" s="47"/>
      <c r="BUV818" s="47"/>
      <c r="BUW818" s="47"/>
      <c r="BUX818" s="47"/>
      <c r="BUY818" s="47"/>
      <c r="BUZ818" s="47"/>
      <c r="BVA818" s="47"/>
      <c r="BVB818" s="47"/>
      <c r="BVC818" s="47"/>
      <c r="BVD818" s="47"/>
      <c r="BVE818" s="47"/>
      <c r="BVF818" s="47"/>
      <c r="BVG818" s="47"/>
      <c r="BVH818" s="47"/>
      <c r="BVI818" s="47"/>
      <c r="BVJ818" s="47"/>
      <c r="BVK818" s="47"/>
      <c r="BVL818" s="47"/>
      <c r="BVM818" s="47"/>
      <c r="BVN818" s="47"/>
      <c r="BVO818" s="47"/>
      <c r="BVP818" s="47"/>
      <c r="BVQ818" s="47"/>
      <c r="BVR818" s="47"/>
      <c r="BVS818" s="47"/>
      <c r="BVT818" s="47"/>
      <c r="BVU818" s="47"/>
      <c r="BVV818" s="47"/>
      <c r="BVW818" s="47"/>
      <c r="BVX818" s="47"/>
      <c r="BVY818" s="47"/>
      <c r="BVZ818" s="47"/>
      <c r="BWA818" s="47"/>
      <c r="BWB818" s="47"/>
      <c r="BWC818" s="47"/>
      <c r="BWD818" s="47"/>
      <c r="BWE818" s="47"/>
      <c r="BWF818" s="47"/>
      <c r="BWG818" s="47"/>
      <c r="BWH818" s="47"/>
      <c r="BWI818" s="47"/>
      <c r="BWJ818" s="47"/>
      <c r="BWK818" s="47"/>
      <c r="BWL818" s="47"/>
      <c r="BWM818" s="47"/>
      <c r="BWN818" s="47"/>
      <c r="BWO818" s="47"/>
      <c r="BWP818" s="47"/>
      <c r="BWQ818" s="47"/>
      <c r="BWR818" s="47"/>
      <c r="BWS818" s="47"/>
      <c r="BWT818" s="47"/>
      <c r="BWU818" s="47"/>
      <c r="BWV818" s="47"/>
      <c r="BWW818" s="47"/>
      <c r="BWX818" s="47"/>
      <c r="BWY818" s="47"/>
      <c r="BWZ818" s="47"/>
      <c r="BXA818" s="47"/>
      <c r="BXB818" s="47"/>
      <c r="BXC818" s="47"/>
      <c r="BXD818" s="47"/>
      <c r="BXE818" s="47"/>
      <c r="BXF818" s="47"/>
      <c r="BXG818" s="47"/>
      <c r="BXH818" s="47"/>
      <c r="BXI818" s="47"/>
      <c r="BXJ818" s="47"/>
      <c r="BXK818" s="47"/>
      <c r="BXL818" s="47"/>
      <c r="BXM818" s="47"/>
      <c r="BXN818" s="47"/>
      <c r="BXO818" s="47"/>
      <c r="BXP818" s="47"/>
      <c r="BXQ818" s="47"/>
      <c r="BXR818" s="47"/>
      <c r="BXS818" s="47"/>
      <c r="BXT818" s="47"/>
      <c r="BXU818" s="47"/>
      <c r="BXV818" s="47"/>
      <c r="BXW818" s="47"/>
      <c r="BXX818" s="47"/>
      <c r="BXY818" s="47"/>
      <c r="BXZ818" s="47"/>
      <c r="BYA818" s="47"/>
      <c r="BYB818" s="47"/>
      <c r="BYC818" s="47"/>
      <c r="BYD818" s="47"/>
      <c r="BYE818" s="47"/>
      <c r="BYF818" s="47"/>
      <c r="BYG818" s="47"/>
      <c r="BYH818" s="47"/>
      <c r="BYI818" s="47"/>
      <c r="BYJ818" s="47"/>
      <c r="BYK818" s="47"/>
      <c r="BYL818" s="47"/>
      <c r="BYM818" s="47"/>
      <c r="BYN818" s="47"/>
      <c r="BYO818" s="47"/>
      <c r="BYP818" s="47"/>
      <c r="BYQ818" s="47"/>
      <c r="BYR818" s="47"/>
      <c r="BYS818" s="47"/>
      <c r="BYT818" s="47"/>
      <c r="BYU818" s="47"/>
      <c r="BYV818" s="47"/>
      <c r="BYW818" s="47"/>
      <c r="BYX818" s="47"/>
      <c r="BYY818" s="47"/>
      <c r="BYZ818" s="47"/>
      <c r="BZA818" s="47"/>
      <c r="BZB818" s="47"/>
      <c r="BZC818" s="47"/>
      <c r="BZD818" s="47"/>
      <c r="BZE818" s="47"/>
      <c r="BZF818" s="47"/>
      <c r="BZG818" s="47"/>
      <c r="BZH818" s="47"/>
      <c r="BZI818" s="47"/>
      <c r="BZJ818" s="47"/>
      <c r="BZK818" s="47"/>
      <c r="BZL818" s="47"/>
      <c r="BZM818" s="47"/>
      <c r="BZN818" s="47"/>
      <c r="BZO818" s="47"/>
      <c r="BZP818" s="47"/>
      <c r="BZQ818" s="47"/>
      <c r="BZR818" s="47"/>
      <c r="BZS818" s="47"/>
      <c r="BZT818" s="47"/>
      <c r="BZU818" s="47"/>
      <c r="BZV818" s="47"/>
      <c r="BZW818" s="47"/>
      <c r="BZX818" s="47"/>
      <c r="BZY818" s="47"/>
      <c r="BZZ818" s="47"/>
      <c r="CAA818" s="47"/>
      <c r="CAB818" s="47"/>
      <c r="CAC818" s="47"/>
      <c r="CAD818" s="47"/>
      <c r="CAE818" s="47"/>
      <c r="CAF818" s="47"/>
      <c r="CAG818" s="47"/>
      <c r="CAH818" s="47"/>
      <c r="CAI818" s="47"/>
      <c r="CAJ818" s="47"/>
      <c r="CAK818" s="47"/>
      <c r="CAL818" s="47"/>
      <c r="CAM818" s="47"/>
      <c r="CAN818" s="47"/>
      <c r="CAO818" s="47"/>
      <c r="CAP818" s="47"/>
      <c r="CAQ818" s="47"/>
      <c r="CAR818" s="47"/>
      <c r="CAS818" s="47"/>
      <c r="CAT818" s="47"/>
      <c r="CAU818" s="47"/>
      <c r="CAV818" s="47"/>
      <c r="CAW818" s="47"/>
      <c r="CAX818" s="47"/>
      <c r="CAY818" s="47"/>
      <c r="CAZ818" s="47"/>
      <c r="CBA818" s="47"/>
      <c r="CBB818" s="47"/>
      <c r="CBC818" s="47"/>
      <c r="CBD818" s="47"/>
      <c r="CBE818" s="47"/>
      <c r="CBF818" s="47"/>
      <c r="CBG818" s="47"/>
      <c r="CBH818" s="47"/>
      <c r="CBI818" s="47"/>
      <c r="CBJ818" s="47"/>
      <c r="CBK818" s="47"/>
      <c r="CBL818" s="47"/>
      <c r="CBM818" s="47"/>
      <c r="CBN818" s="47"/>
      <c r="CBO818" s="47"/>
      <c r="CBP818" s="47"/>
      <c r="CBQ818" s="47"/>
      <c r="CBR818" s="47"/>
      <c r="CBS818" s="47"/>
      <c r="CBT818" s="47"/>
      <c r="CBU818" s="47"/>
      <c r="CBV818" s="47"/>
      <c r="CBW818" s="47"/>
      <c r="CBX818" s="47"/>
      <c r="CBY818" s="47"/>
      <c r="CBZ818" s="47"/>
      <c r="CCA818" s="47"/>
      <c r="CCB818" s="47"/>
      <c r="CCC818" s="47"/>
      <c r="CCD818" s="47"/>
      <c r="CCE818" s="47"/>
      <c r="CCF818" s="47"/>
      <c r="CCG818" s="47"/>
      <c r="CCH818" s="47"/>
      <c r="CCI818" s="47"/>
      <c r="CCJ818" s="47"/>
      <c r="CCK818" s="47"/>
      <c r="CCL818" s="47"/>
      <c r="CCM818" s="47"/>
      <c r="CCN818" s="47"/>
      <c r="CCO818" s="47"/>
      <c r="CCP818" s="47"/>
      <c r="CCQ818" s="47"/>
      <c r="CCR818" s="47"/>
      <c r="CCS818" s="47"/>
      <c r="CCT818" s="47"/>
      <c r="CCU818" s="47"/>
      <c r="CCV818" s="47"/>
      <c r="CCW818" s="47"/>
      <c r="CCX818" s="47"/>
      <c r="CCY818" s="47"/>
      <c r="CCZ818" s="47"/>
      <c r="CDA818" s="47"/>
      <c r="CDB818" s="47"/>
      <c r="CDC818" s="47"/>
      <c r="CDD818" s="47"/>
      <c r="CDE818" s="47"/>
      <c r="CDF818" s="47"/>
      <c r="CDG818" s="47"/>
      <c r="CDH818" s="47"/>
      <c r="CDI818" s="47"/>
      <c r="CDJ818" s="47"/>
      <c r="CDK818" s="47"/>
      <c r="CDL818" s="47"/>
      <c r="CDM818" s="47"/>
      <c r="CDN818" s="47"/>
      <c r="CDO818" s="47"/>
      <c r="CDP818" s="47"/>
      <c r="CDQ818" s="47"/>
      <c r="CDR818" s="47"/>
      <c r="CDS818" s="47"/>
      <c r="CDT818" s="47"/>
      <c r="CDU818" s="47"/>
      <c r="CDV818" s="47"/>
      <c r="CDW818" s="47"/>
      <c r="CDX818" s="47"/>
      <c r="CDY818" s="47"/>
      <c r="CDZ818" s="47"/>
      <c r="CEA818" s="47"/>
      <c r="CEB818" s="47"/>
      <c r="CEC818" s="47"/>
      <c r="CED818" s="47"/>
      <c r="CEE818" s="47"/>
      <c r="CEF818" s="47"/>
      <c r="CEG818" s="47"/>
      <c r="CEH818" s="47"/>
      <c r="CEI818" s="47"/>
      <c r="CEJ818" s="47"/>
      <c r="CEK818" s="47"/>
      <c r="CEL818" s="47"/>
      <c r="CEM818" s="47"/>
      <c r="CEN818" s="47"/>
      <c r="CEO818" s="47"/>
      <c r="CEP818" s="47"/>
      <c r="CEQ818" s="47"/>
      <c r="CER818" s="47"/>
      <c r="CES818" s="47"/>
      <c r="CET818" s="47"/>
      <c r="CEU818" s="47"/>
      <c r="CEV818" s="47"/>
      <c r="CEW818" s="47"/>
      <c r="CEX818" s="47"/>
      <c r="CEY818" s="47"/>
      <c r="CEZ818" s="47"/>
      <c r="CFA818" s="47"/>
      <c r="CFB818" s="47"/>
      <c r="CFC818" s="47"/>
      <c r="CFD818" s="47"/>
      <c r="CFE818" s="47"/>
      <c r="CFF818" s="47"/>
      <c r="CFG818" s="47"/>
      <c r="CFH818" s="47"/>
      <c r="CFI818" s="47"/>
      <c r="CFJ818" s="47"/>
      <c r="CFK818" s="47"/>
      <c r="CFL818" s="47"/>
      <c r="CFM818" s="47"/>
      <c r="CFN818" s="47"/>
      <c r="CFO818" s="47"/>
      <c r="CFP818" s="47"/>
      <c r="CFQ818" s="47"/>
      <c r="CFR818" s="47"/>
      <c r="CFS818" s="47"/>
      <c r="CFT818" s="47"/>
      <c r="CFU818" s="47"/>
      <c r="CFV818" s="47"/>
      <c r="CFW818" s="47"/>
      <c r="CFX818" s="47"/>
      <c r="CFY818" s="47"/>
      <c r="CFZ818" s="47"/>
      <c r="CGA818" s="47"/>
      <c r="CGB818" s="47"/>
      <c r="CGC818" s="47"/>
      <c r="CGD818" s="47"/>
      <c r="CGE818" s="47"/>
      <c r="CGF818" s="47"/>
      <c r="CGG818" s="47"/>
      <c r="CGH818" s="47"/>
      <c r="CGI818" s="47"/>
      <c r="CGJ818" s="47"/>
      <c r="CGK818" s="47"/>
      <c r="CGL818" s="47"/>
      <c r="CGM818" s="47"/>
      <c r="CGN818" s="47"/>
      <c r="CGO818" s="47"/>
      <c r="CGP818" s="47"/>
      <c r="CGQ818" s="47"/>
      <c r="CGR818" s="47"/>
      <c r="CGS818" s="47"/>
      <c r="CGT818" s="47"/>
      <c r="CGU818" s="47"/>
      <c r="CGV818" s="47"/>
      <c r="CGW818" s="47"/>
      <c r="CGX818" s="47"/>
      <c r="CGY818" s="47"/>
      <c r="CGZ818" s="47"/>
      <c r="CHA818" s="47"/>
      <c r="CHB818" s="47"/>
      <c r="CHC818" s="47"/>
      <c r="CHD818" s="47"/>
      <c r="CHE818" s="47"/>
      <c r="CHF818" s="47"/>
      <c r="CHG818" s="47"/>
      <c r="CHH818" s="47"/>
      <c r="CHI818" s="47"/>
      <c r="CHJ818" s="47"/>
      <c r="CHK818" s="47"/>
      <c r="CHL818" s="47"/>
      <c r="CHM818" s="47"/>
      <c r="CHN818" s="47"/>
      <c r="CHO818" s="47"/>
      <c r="CHP818" s="47"/>
      <c r="CHQ818" s="47"/>
      <c r="CHR818" s="47"/>
      <c r="CHS818" s="47"/>
      <c r="CHT818" s="47"/>
      <c r="CHU818" s="47"/>
      <c r="CHV818" s="47"/>
      <c r="CHW818" s="47"/>
      <c r="CHX818" s="47"/>
      <c r="CHY818" s="47"/>
      <c r="CHZ818" s="47"/>
      <c r="CIA818" s="47"/>
      <c r="CIB818" s="47"/>
      <c r="CIC818" s="47"/>
      <c r="CID818" s="47"/>
      <c r="CIE818" s="47"/>
      <c r="CIF818" s="47"/>
      <c r="CIG818" s="47"/>
      <c r="CIH818" s="47"/>
      <c r="CII818" s="47"/>
      <c r="CIJ818" s="47"/>
      <c r="CIK818" s="47"/>
      <c r="CIL818" s="47"/>
      <c r="CIM818" s="47"/>
      <c r="CIN818" s="47"/>
      <c r="CIO818" s="47"/>
      <c r="CIP818" s="47"/>
      <c r="CIQ818" s="47"/>
      <c r="CIR818" s="47"/>
      <c r="CIS818" s="47"/>
      <c r="CIT818" s="47"/>
      <c r="CIU818" s="47"/>
      <c r="CIV818" s="47"/>
      <c r="CIW818" s="47"/>
      <c r="CIX818" s="47"/>
      <c r="CIY818" s="47"/>
      <c r="CIZ818" s="47"/>
      <c r="CJA818" s="47"/>
      <c r="CJB818" s="47"/>
      <c r="CJC818" s="47"/>
      <c r="CJD818" s="47"/>
      <c r="CJE818" s="47"/>
      <c r="CJF818" s="47"/>
      <c r="CJG818" s="47"/>
      <c r="CJH818" s="47"/>
      <c r="CJI818" s="47"/>
      <c r="CJJ818" s="47"/>
      <c r="CJK818" s="47"/>
      <c r="CJL818" s="47"/>
      <c r="CJM818" s="47"/>
      <c r="CJN818" s="47"/>
      <c r="CJO818" s="47"/>
      <c r="CJP818" s="47"/>
      <c r="CJQ818" s="47"/>
      <c r="CJR818" s="47"/>
      <c r="CJS818" s="47"/>
      <c r="CJT818" s="47"/>
      <c r="CJU818" s="47"/>
      <c r="CJV818" s="47"/>
      <c r="CJW818" s="47"/>
      <c r="CJX818" s="47"/>
      <c r="CJY818" s="47"/>
      <c r="CJZ818" s="47"/>
      <c r="CKA818" s="47"/>
      <c r="CKB818" s="47"/>
      <c r="CKC818" s="47"/>
      <c r="CKD818" s="47"/>
      <c r="CKE818" s="47"/>
      <c r="CKF818" s="47"/>
      <c r="CKG818" s="47"/>
      <c r="CKH818" s="47"/>
      <c r="CKI818" s="47"/>
      <c r="CKJ818" s="47"/>
      <c r="CKK818" s="47"/>
      <c r="CKL818" s="47"/>
      <c r="CKM818" s="47"/>
      <c r="CKN818" s="47"/>
      <c r="CKO818" s="47"/>
      <c r="CKP818" s="47"/>
      <c r="CKQ818" s="47"/>
      <c r="CKR818" s="47"/>
      <c r="CKS818" s="47"/>
      <c r="CKT818" s="47"/>
      <c r="CKU818" s="47"/>
      <c r="CKV818" s="47"/>
      <c r="CKW818" s="47"/>
      <c r="CKX818" s="47"/>
      <c r="CKY818" s="47"/>
      <c r="CKZ818" s="47"/>
      <c r="CLA818" s="47"/>
      <c r="CLB818" s="47"/>
      <c r="CLC818" s="47"/>
      <c r="CLD818" s="47"/>
      <c r="CLE818" s="47"/>
      <c r="CLF818" s="47"/>
      <c r="CLG818" s="47"/>
      <c r="CLH818" s="47"/>
      <c r="CLI818" s="47"/>
      <c r="CLJ818" s="47"/>
      <c r="CLK818" s="47"/>
      <c r="CLL818" s="47"/>
      <c r="CLM818" s="47"/>
      <c r="CLN818" s="47"/>
      <c r="CLO818" s="47"/>
      <c r="CLP818" s="47"/>
      <c r="CLQ818" s="47"/>
      <c r="CLR818" s="47"/>
      <c r="CLS818" s="47"/>
      <c r="CLT818" s="47"/>
      <c r="CLU818" s="47"/>
      <c r="CLV818" s="47"/>
      <c r="CLW818" s="47"/>
      <c r="CLX818" s="47"/>
      <c r="CLY818" s="47"/>
      <c r="CLZ818" s="47"/>
      <c r="CMA818" s="47"/>
      <c r="CMB818" s="47"/>
      <c r="CMC818" s="47"/>
      <c r="CMD818" s="47"/>
      <c r="CME818" s="47"/>
      <c r="CMF818" s="47"/>
      <c r="CMG818" s="47"/>
      <c r="CMH818" s="47"/>
      <c r="CMI818" s="47"/>
      <c r="CMJ818" s="47"/>
      <c r="CMK818" s="47"/>
      <c r="CML818" s="47"/>
      <c r="CMM818" s="47"/>
      <c r="CMN818" s="47"/>
      <c r="CMO818" s="47"/>
      <c r="CMP818" s="47"/>
      <c r="CMQ818" s="47"/>
      <c r="CMR818" s="47"/>
      <c r="CMS818" s="47"/>
      <c r="CMT818" s="47"/>
      <c r="CMU818" s="47"/>
      <c r="CMV818" s="47"/>
      <c r="CMW818" s="47"/>
      <c r="CMX818" s="47"/>
      <c r="CMY818" s="47"/>
      <c r="CMZ818" s="47"/>
      <c r="CNA818" s="47"/>
      <c r="CNB818" s="47"/>
      <c r="CNC818" s="47"/>
      <c r="CND818" s="47"/>
      <c r="CNE818" s="47"/>
      <c r="CNF818" s="47"/>
      <c r="CNG818" s="47"/>
      <c r="CNH818" s="47"/>
      <c r="CNI818" s="47"/>
      <c r="CNJ818" s="47"/>
      <c r="CNK818" s="47"/>
      <c r="CNL818" s="47"/>
      <c r="CNM818" s="47"/>
      <c r="CNN818" s="47"/>
      <c r="CNO818" s="47"/>
      <c r="CNP818" s="47"/>
      <c r="CNQ818" s="47"/>
      <c r="CNR818" s="47"/>
      <c r="CNS818" s="47"/>
      <c r="CNT818" s="47"/>
      <c r="CNU818" s="47"/>
      <c r="CNV818" s="47"/>
      <c r="CNW818" s="47"/>
      <c r="CNX818" s="47"/>
      <c r="CNY818" s="47"/>
      <c r="CNZ818" s="47"/>
      <c r="COA818" s="47"/>
      <c r="COB818" s="47"/>
      <c r="COC818" s="47"/>
      <c r="COD818" s="47"/>
      <c r="COE818" s="47"/>
      <c r="COF818" s="47"/>
      <c r="COG818" s="47"/>
      <c r="COH818" s="47"/>
      <c r="COI818" s="47"/>
      <c r="COJ818" s="47"/>
      <c r="COK818" s="47"/>
      <c r="COL818" s="47"/>
      <c r="COM818" s="47"/>
      <c r="CON818" s="47"/>
      <c r="COO818" s="47"/>
      <c r="COP818" s="47"/>
      <c r="COQ818" s="47"/>
      <c r="COR818" s="47"/>
      <c r="COS818" s="47"/>
      <c r="COT818" s="47"/>
      <c r="COU818" s="47"/>
      <c r="COV818" s="47"/>
      <c r="COW818" s="47"/>
      <c r="COX818" s="47"/>
      <c r="COY818" s="47"/>
      <c r="COZ818" s="47"/>
      <c r="CPA818" s="47"/>
      <c r="CPB818" s="47"/>
      <c r="CPC818" s="47"/>
      <c r="CPD818" s="47"/>
      <c r="CPE818" s="47"/>
      <c r="CPF818" s="47"/>
      <c r="CPG818" s="47"/>
      <c r="CPH818" s="47"/>
      <c r="CPI818" s="47"/>
      <c r="CPJ818" s="47"/>
      <c r="CPK818" s="47"/>
      <c r="CPL818" s="47"/>
      <c r="CPM818" s="47"/>
      <c r="CPN818" s="47"/>
      <c r="CPO818" s="47"/>
      <c r="CPP818" s="47"/>
      <c r="CPQ818" s="47"/>
      <c r="CPR818" s="47"/>
      <c r="CPS818" s="47"/>
      <c r="CPT818" s="47"/>
      <c r="CPU818" s="47"/>
      <c r="CPV818" s="47"/>
      <c r="CPW818" s="47"/>
      <c r="CPX818" s="47"/>
      <c r="CPY818" s="47"/>
      <c r="CPZ818" s="47"/>
      <c r="CQA818" s="47"/>
      <c r="CQB818" s="47"/>
      <c r="CQC818" s="47"/>
      <c r="CQD818" s="47"/>
      <c r="CQE818" s="47"/>
      <c r="CQF818" s="47"/>
      <c r="CQG818" s="47"/>
      <c r="CQH818" s="47"/>
      <c r="CQI818" s="47"/>
      <c r="CQJ818" s="47"/>
      <c r="CQK818" s="47"/>
      <c r="CQL818" s="47"/>
      <c r="CQM818" s="47"/>
      <c r="CQN818" s="47"/>
      <c r="CQO818" s="47"/>
      <c r="CQP818" s="47"/>
      <c r="CQQ818" s="47"/>
      <c r="CQR818" s="47"/>
      <c r="CQS818" s="47"/>
      <c r="CQT818" s="47"/>
      <c r="CQU818" s="47"/>
      <c r="CQV818" s="47"/>
      <c r="CQW818" s="47"/>
      <c r="CQX818" s="47"/>
      <c r="CQY818" s="47"/>
      <c r="CQZ818" s="47"/>
      <c r="CRA818" s="47"/>
      <c r="CRB818" s="47"/>
      <c r="CRC818" s="47"/>
      <c r="CRD818" s="47"/>
      <c r="CRE818" s="47"/>
      <c r="CRF818" s="47"/>
      <c r="CRG818" s="47"/>
      <c r="CRH818" s="47"/>
      <c r="CRI818" s="47"/>
      <c r="CRJ818" s="47"/>
      <c r="CRK818" s="47"/>
      <c r="CRL818" s="47"/>
      <c r="CRM818" s="47"/>
      <c r="CRN818" s="47"/>
      <c r="CRO818" s="47"/>
      <c r="CRP818" s="47"/>
      <c r="CRQ818" s="47"/>
      <c r="CRR818" s="47"/>
      <c r="CRS818" s="47"/>
      <c r="CRT818" s="47"/>
      <c r="CRU818" s="47"/>
      <c r="CRV818" s="47"/>
      <c r="CRW818" s="47"/>
      <c r="CRX818" s="47"/>
      <c r="CRY818" s="47"/>
      <c r="CRZ818" s="47"/>
      <c r="CSA818" s="47"/>
      <c r="CSB818" s="47"/>
      <c r="CSC818" s="47"/>
      <c r="CSD818" s="47"/>
      <c r="CSE818" s="47"/>
      <c r="CSF818" s="47"/>
      <c r="CSG818" s="47"/>
      <c r="CSH818" s="47"/>
      <c r="CSI818" s="47"/>
      <c r="CSJ818" s="47"/>
      <c r="CSK818" s="47"/>
      <c r="CSL818" s="47"/>
      <c r="CSM818" s="47"/>
      <c r="CSN818" s="47"/>
      <c r="CSO818" s="47"/>
      <c r="CSP818" s="47"/>
      <c r="CSQ818" s="47"/>
      <c r="CSR818" s="47"/>
      <c r="CSS818" s="47"/>
      <c r="CST818" s="47"/>
      <c r="CSU818" s="47"/>
      <c r="CSV818" s="47"/>
      <c r="CSW818" s="47"/>
      <c r="CSX818" s="47"/>
      <c r="CSY818" s="47"/>
      <c r="CSZ818" s="47"/>
      <c r="CTA818" s="47"/>
      <c r="CTB818" s="47"/>
      <c r="CTC818" s="47"/>
      <c r="CTD818" s="47"/>
      <c r="CTE818" s="47"/>
      <c r="CTF818" s="47"/>
      <c r="CTG818" s="47"/>
      <c r="CTH818" s="47"/>
      <c r="CTI818" s="47"/>
      <c r="CTJ818" s="47"/>
      <c r="CTK818" s="47"/>
      <c r="CTL818" s="47"/>
      <c r="CTM818" s="47"/>
      <c r="CTN818" s="47"/>
      <c r="CTO818" s="47"/>
      <c r="CTP818" s="47"/>
      <c r="CTQ818" s="47"/>
      <c r="CTR818" s="47"/>
      <c r="CTS818" s="47"/>
      <c r="CTT818" s="47"/>
      <c r="CTU818" s="47"/>
      <c r="CTV818" s="47"/>
      <c r="CTW818" s="47"/>
      <c r="CTX818" s="47"/>
      <c r="CTY818" s="47"/>
      <c r="CTZ818" s="47"/>
      <c r="CUA818" s="47"/>
      <c r="CUB818" s="47"/>
      <c r="CUC818" s="47"/>
      <c r="CUD818" s="47"/>
      <c r="CUE818" s="47"/>
      <c r="CUF818" s="47"/>
      <c r="CUG818" s="47"/>
      <c r="CUH818" s="47"/>
      <c r="CUI818" s="47"/>
      <c r="CUJ818" s="47"/>
      <c r="CUK818" s="47"/>
      <c r="CUL818" s="47"/>
      <c r="CUM818" s="47"/>
      <c r="CUN818" s="47"/>
      <c r="CUO818" s="47"/>
      <c r="CUP818" s="47"/>
      <c r="CUQ818" s="47"/>
      <c r="CUR818" s="47"/>
      <c r="CUS818" s="47"/>
      <c r="CUT818" s="47"/>
      <c r="CUU818" s="47"/>
      <c r="CUV818" s="47"/>
      <c r="CUW818" s="47"/>
      <c r="CUX818" s="47"/>
      <c r="CUY818" s="47"/>
      <c r="CUZ818" s="47"/>
      <c r="CVA818" s="47"/>
      <c r="CVB818" s="47"/>
      <c r="CVC818" s="47"/>
      <c r="CVD818" s="47"/>
      <c r="CVE818" s="47"/>
      <c r="CVF818" s="47"/>
      <c r="CVG818" s="47"/>
      <c r="CVH818" s="47"/>
      <c r="CVI818" s="47"/>
      <c r="CVJ818" s="47"/>
      <c r="CVK818" s="47"/>
      <c r="CVL818" s="47"/>
      <c r="CVM818" s="47"/>
      <c r="CVN818" s="47"/>
      <c r="CVO818" s="47"/>
      <c r="CVP818" s="47"/>
      <c r="CVQ818" s="47"/>
      <c r="CVR818" s="47"/>
      <c r="CVS818" s="47"/>
      <c r="CVT818" s="47"/>
      <c r="CVU818" s="47"/>
      <c r="CVV818" s="47"/>
      <c r="CVW818" s="47"/>
      <c r="CVX818" s="47"/>
      <c r="CVY818" s="47"/>
      <c r="CVZ818" s="47"/>
      <c r="CWA818" s="47"/>
      <c r="CWB818" s="47"/>
      <c r="CWC818" s="47"/>
      <c r="CWD818" s="47"/>
      <c r="CWE818" s="47"/>
      <c r="CWF818" s="47"/>
      <c r="CWG818" s="47"/>
      <c r="CWH818" s="47"/>
      <c r="CWI818" s="47"/>
      <c r="CWJ818" s="47"/>
      <c r="CWK818" s="47"/>
      <c r="CWL818" s="47"/>
      <c r="CWM818" s="47"/>
      <c r="CWN818" s="47"/>
      <c r="CWO818" s="47"/>
      <c r="CWP818" s="47"/>
      <c r="CWQ818" s="47"/>
      <c r="CWR818" s="47"/>
      <c r="CWS818" s="47"/>
      <c r="CWT818" s="47"/>
      <c r="CWU818" s="47"/>
      <c r="CWV818" s="47"/>
      <c r="CWW818" s="47"/>
      <c r="CWX818" s="47"/>
      <c r="CWY818" s="47"/>
      <c r="CWZ818" s="47"/>
      <c r="CXA818" s="47"/>
      <c r="CXB818" s="47"/>
      <c r="CXC818" s="47"/>
      <c r="CXD818" s="47"/>
      <c r="CXE818" s="47"/>
      <c r="CXF818" s="47"/>
      <c r="CXG818" s="47"/>
      <c r="CXH818" s="47"/>
      <c r="CXI818" s="47"/>
      <c r="CXJ818" s="47"/>
      <c r="CXK818" s="47"/>
      <c r="CXL818" s="47"/>
      <c r="CXM818" s="47"/>
      <c r="CXN818" s="47"/>
      <c r="CXO818" s="47"/>
      <c r="CXP818" s="47"/>
      <c r="CXQ818" s="47"/>
      <c r="CXR818" s="47"/>
      <c r="CXS818" s="47"/>
      <c r="CXT818" s="47"/>
      <c r="CXU818" s="47"/>
      <c r="CXV818" s="47"/>
      <c r="CXW818" s="47"/>
      <c r="CXX818" s="47"/>
      <c r="CXY818" s="47"/>
      <c r="CXZ818" s="47"/>
      <c r="CYA818" s="47"/>
      <c r="CYB818" s="47"/>
      <c r="CYC818" s="47"/>
      <c r="CYD818" s="47"/>
      <c r="CYE818" s="47"/>
      <c r="CYF818" s="47"/>
      <c r="CYG818" s="47"/>
      <c r="CYH818" s="47"/>
      <c r="CYI818" s="47"/>
      <c r="CYJ818" s="47"/>
      <c r="CYK818" s="47"/>
      <c r="CYL818" s="47"/>
      <c r="CYM818" s="47"/>
      <c r="CYN818" s="47"/>
      <c r="CYO818" s="47"/>
      <c r="CYP818" s="47"/>
      <c r="CYQ818" s="47"/>
      <c r="CYR818" s="47"/>
      <c r="CYS818" s="47"/>
      <c r="CYT818" s="47"/>
      <c r="CYU818" s="47"/>
      <c r="CYV818" s="47"/>
      <c r="CYW818" s="47"/>
      <c r="CYX818" s="47"/>
      <c r="CYY818" s="47"/>
      <c r="CYZ818" s="47"/>
      <c r="CZA818" s="47"/>
      <c r="CZB818" s="47"/>
      <c r="CZC818" s="47"/>
      <c r="CZD818" s="47"/>
      <c r="CZE818" s="47"/>
      <c r="CZF818" s="47"/>
      <c r="CZG818" s="47"/>
      <c r="CZH818" s="47"/>
      <c r="CZI818" s="47"/>
      <c r="CZJ818" s="47"/>
      <c r="CZK818" s="47"/>
      <c r="CZL818" s="47"/>
      <c r="CZM818" s="47"/>
      <c r="CZN818" s="47"/>
      <c r="CZO818" s="47"/>
      <c r="CZP818" s="47"/>
      <c r="CZQ818" s="47"/>
      <c r="CZR818" s="47"/>
      <c r="CZS818" s="47"/>
      <c r="CZT818" s="47"/>
      <c r="CZU818" s="47"/>
      <c r="CZV818" s="47"/>
      <c r="CZW818" s="47"/>
      <c r="CZX818" s="47"/>
      <c r="CZY818" s="47"/>
      <c r="CZZ818" s="47"/>
      <c r="DAA818" s="47"/>
      <c r="DAB818" s="47"/>
      <c r="DAC818" s="47"/>
      <c r="DAD818" s="47"/>
      <c r="DAE818" s="47"/>
      <c r="DAF818" s="47"/>
      <c r="DAG818" s="47"/>
      <c r="DAH818" s="47"/>
      <c r="DAI818" s="47"/>
      <c r="DAJ818" s="47"/>
      <c r="DAK818" s="47"/>
      <c r="DAL818" s="47"/>
      <c r="DAM818" s="47"/>
      <c r="DAN818" s="47"/>
      <c r="DAO818" s="47"/>
      <c r="DAP818" s="47"/>
      <c r="DAQ818" s="47"/>
      <c r="DAR818" s="47"/>
      <c r="DAS818" s="47"/>
      <c r="DAT818" s="47"/>
      <c r="DAU818" s="47"/>
      <c r="DAV818" s="47"/>
      <c r="DAW818" s="47"/>
      <c r="DAX818" s="47"/>
      <c r="DAY818" s="47"/>
      <c r="DAZ818" s="47"/>
      <c r="DBA818" s="47"/>
      <c r="DBB818" s="47"/>
      <c r="DBC818" s="47"/>
      <c r="DBD818" s="47"/>
      <c r="DBE818" s="47"/>
      <c r="DBF818" s="47"/>
      <c r="DBG818" s="47"/>
      <c r="DBH818" s="47"/>
      <c r="DBI818" s="47"/>
      <c r="DBJ818" s="47"/>
      <c r="DBK818" s="47"/>
      <c r="DBL818" s="47"/>
      <c r="DBM818" s="47"/>
      <c r="DBN818" s="47"/>
      <c r="DBO818" s="47"/>
      <c r="DBP818" s="47"/>
      <c r="DBQ818" s="47"/>
      <c r="DBR818" s="47"/>
      <c r="DBS818" s="47"/>
      <c r="DBT818" s="47"/>
      <c r="DBU818" s="47"/>
      <c r="DBV818" s="47"/>
      <c r="DBW818" s="47"/>
      <c r="DBX818" s="47"/>
      <c r="DBY818" s="47"/>
      <c r="DBZ818" s="47"/>
      <c r="DCA818" s="47"/>
      <c r="DCB818" s="47"/>
      <c r="DCC818" s="47"/>
      <c r="DCD818" s="47"/>
      <c r="DCE818" s="47"/>
      <c r="DCF818" s="47"/>
      <c r="DCG818" s="47"/>
      <c r="DCH818" s="47"/>
      <c r="DCI818" s="47"/>
      <c r="DCJ818" s="47"/>
      <c r="DCK818" s="47"/>
      <c r="DCL818" s="47"/>
      <c r="DCM818" s="47"/>
      <c r="DCN818" s="47"/>
      <c r="DCO818" s="47"/>
      <c r="DCP818" s="47"/>
      <c r="DCQ818" s="47"/>
      <c r="DCR818" s="47"/>
      <c r="DCS818" s="47"/>
      <c r="DCT818" s="47"/>
      <c r="DCU818" s="47"/>
      <c r="DCV818" s="47"/>
      <c r="DCW818" s="47"/>
      <c r="DCX818" s="47"/>
      <c r="DCY818" s="47"/>
      <c r="DCZ818" s="47"/>
      <c r="DDA818" s="47"/>
      <c r="DDB818" s="47"/>
      <c r="DDC818" s="47"/>
      <c r="DDD818" s="47"/>
      <c r="DDE818" s="47"/>
      <c r="DDF818" s="47"/>
      <c r="DDG818" s="47"/>
      <c r="DDH818" s="47"/>
      <c r="DDI818" s="47"/>
      <c r="DDJ818" s="47"/>
      <c r="DDK818" s="47"/>
      <c r="DDL818" s="47"/>
      <c r="DDM818" s="47"/>
      <c r="DDN818" s="47"/>
      <c r="DDO818" s="47"/>
      <c r="DDP818" s="47"/>
      <c r="DDQ818" s="47"/>
      <c r="DDR818" s="47"/>
      <c r="DDS818" s="47"/>
      <c r="DDT818" s="47"/>
      <c r="DDU818" s="47"/>
      <c r="DDV818" s="47"/>
      <c r="DDW818" s="47"/>
      <c r="DDX818" s="47"/>
      <c r="DDY818" s="47"/>
      <c r="DDZ818" s="47"/>
      <c r="DEA818" s="47"/>
      <c r="DEB818" s="47"/>
      <c r="DEC818" s="47"/>
      <c r="DED818" s="47"/>
      <c r="DEE818" s="47"/>
      <c r="DEF818" s="47"/>
      <c r="DEG818" s="47"/>
      <c r="DEH818" s="47"/>
      <c r="DEI818" s="47"/>
      <c r="DEJ818" s="47"/>
      <c r="DEK818" s="47"/>
      <c r="DEL818" s="47"/>
      <c r="DEM818" s="47"/>
      <c r="DEN818" s="47"/>
      <c r="DEO818" s="47"/>
      <c r="DEP818" s="47"/>
      <c r="DEQ818" s="47"/>
      <c r="DER818" s="47"/>
      <c r="DES818" s="47"/>
      <c r="DET818" s="47"/>
      <c r="DEU818" s="47"/>
      <c r="DEV818" s="47"/>
      <c r="DEW818" s="47"/>
      <c r="DEX818" s="47"/>
      <c r="DEY818" s="47"/>
      <c r="DEZ818" s="47"/>
      <c r="DFA818" s="47"/>
      <c r="DFB818" s="47"/>
      <c r="DFC818" s="47"/>
      <c r="DFD818" s="47"/>
      <c r="DFE818" s="47"/>
      <c r="DFF818" s="47"/>
      <c r="DFG818" s="47"/>
      <c r="DFH818" s="47"/>
      <c r="DFI818" s="47"/>
      <c r="DFJ818" s="47"/>
      <c r="DFK818" s="47"/>
      <c r="DFL818" s="47"/>
      <c r="DFM818" s="47"/>
      <c r="DFN818" s="47"/>
      <c r="DFO818" s="47"/>
      <c r="DFP818" s="47"/>
      <c r="DFQ818" s="47"/>
      <c r="DFR818" s="47"/>
      <c r="DFS818" s="47"/>
      <c r="DFT818" s="47"/>
      <c r="DFU818" s="47"/>
      <c r="DFV818" s="47"/>
      <c r="DFW818" s="47"/>
      <c r="DFX818" s="47"/>
      <c r="DFY818" s="47"/>
      <c r="DFZ818" s="47"/>
      <c r="DGA818" s="47"/>
      <c r="DGB818" s="47"/>
      <c r="DGC818" s="47"/>
      <c r="DGD818" s="47"/>
      <c r="DGE818" s="47"/>
      <c r="DGF818" s="47"/>
      <c r="DGG818" s="47"/>
      <c r="DGH818" s="47"/>
      <c r="DGI818" s="47"/>
      <c r="DGJ818" s="47"/>
      <c r="DGK818" s="47"/>
      <c r="DGL818" s="47"/>
      <c r="DGM818" s="47"/>
      <c r="DGN818" s="47"/>
      <c r="DGO818" s="47"/>
      <c r="DGP818" s="47"/>
      <c r="DGQ818" s="47"/>
      <c r="DGR818" s="47"/>
      <c r="DGS818" s="47"/>
      <c r="DGT818" s="47"/>
      <c r="DGU818" s="47"/>
      <c r="DGV818" s="47"/>
      <c r="DGW818" s="47"/>
      <c r="DGX818" s="47"/>
      <c r="DGY818" s="47"/>
      <c r="DGZ818" s="47"/>
      <c r="DHA818" s="47"/>
      <c r="DHB818" s="47"/>
      <c r="DHC818" s="47"/>
      <c r="DHD818" s="47"/>
      <c r="DHE818" s="47"/>
      <c r="DHF818" s="47"/>
      <c r="DHG818" s="47"/>
      <c r="DHH818" s="47"/>
      <c r="DHI818" s="47"/>
      <c r="DHJ818" s="47"/>
      <c r="DHK818" s="47"/>
      <c r="DHL818" s="47"/>
      <c r="DHM818" s="47"/>
      <c r="DHN818" s="47"/>
      <c r="DHO818" s="47"/>
      <c r="DHP818" s="47"/>
      <c r="DHQ818" s="47"/>
      <c r="DHR818" s="47"/>
      <c r="DHS818" s="47"/>
      <c r="DHT818" s="47"/>
      <c r="DHU818" s="47"/>
      <c r="DHV818" s="47"/>
      <c r="DHW818" s="47"/>
      <c r="DHX818" s="47"/>
      <c r="DHY818" s="47"/>
      <c r="DHZ818" s="47"/>
      <c r="DIA818" s="47"/>
      <c r="DIB818" s="47"/>
      <c r="DIC818" s="47"/>
      <c r="DID818" s="47"/>
      <c r="DIE818" s="47"/>
      <c r="DIF818" s="47"/>
      <c r="DIG818" s="47"/>
      <c r="DIH818" s="47"/>
      <c r="DII818" s="47"/>
      <c r="DIJ818" s="47"/>
      <c r="DIK818" s="47"/>
      <c r="DIL818" s="47"/>
      <c r="DIM818" s="47"/>
      <c r="DIN818" s="47"/>
      <c r="DIO818" s="47"/>
      <c r="DIP818" s="47"/>
      <c r="DIQ818" s="47"/>
      <c r="DIR818" s="47"/>
      <c r="DIS818" s="47"/>
      <c r="DIT818" s="47"/>
      <c r="DIU818" s="47"/>
      <c r="DIV818" s="47"/>
      <c r="DIW818" s="47"/>
      <c r="DIX818" s="47"/>
      <c r="DIY818" s="47"/>
      <c r="DIZ818" s="47"/>
      <c r="DJA818" s="47"/>
      <c r="DJB818" s="47"/>
      <c r="DJC818" s="47"/>
      <c r="DJD818" s="47"/>
      <c r="DJE818" s="47"/>
      <c r="DJF818" s="47"/>
      <c r="DJG818" s="47"/>
      <c r="DJH818" s="47"/>
      <c r="DJI818" s="47"/>
      <c r="DJJ818" s="47"/>
      <c r="DJK818" s="47"/>
      <c r="DJL818" s="47"/>
      <c r="DJM818" s="47"/>
      <c r="DJN818" s="47"/>
      <c r="DJO818" s="47"/>
      <c r="DJP818" s="47"/>
      <c r="DJQ818" s="47"/>
      <c r="DJR818" s="47"/>
      <c r="DJS818" s="47"/>
      <c r="DJT818" s="47"/>
      <c r="DJU818" s="47"/>
      <c r="DJV818" s="47"/>
      <c r="DJW818" s="47"/>
      <c r="DJX818" s="47"/>
      <c r="DJY818" s="47"/>
      <c r="DJZ818" s="47"/>
      <c r="DKA818" s="47"/>
      <c r="DKB818" s="47"/>
      <c r="DKC818" s="47"/>
      <c r="DKD818" s="47"/>
      <c r="DKE818" s="47"/>
      <c r="DKF818" s="47"/>
      <c r="DKG818" s="47"/>
      <c r="DKH818" s="47"/>
      <c r="DKI818" s="47"/>
      <c r="DKJ818" s="47"/>
      <c r="DKK818" s="47"/>
      <c r="DKL818" s="47"/>
      <c r="DKM818" s="47"/>
      <c r="DKN818" s="47"/>
      <c r="DKO818" s="47"/>
      <c r="DKP818" s="47"/>
      <c r="DKQ818" s="47"/>
      <c r="DKR818" s="47"/>
      <c r="DKS818" s="47"/>
      <c r="DKT818" s="47"/>
      <c r="DKU818" s="47"/>
      <c r="DKV818" s="47"/>
      <c r="DKW818" s="47"/>
      <c r="DKX818" s="47"/>
      <c r="DKY818" s="47"/>
      <c r="DKZ818" s="47"/>
      <c r="DLA818" s="47"/>
      <c r="DLB818" s="47"/>
      <c r="DLC818" s="47"/>
      <c r="DLD818" s="47"/>
      <c r="DLE818" s="47"/>
      <c r="DLF818" s="47"/>
      <c r="DLG818" s="47"/>
      <c r="DLH818" s="47"/>
      <c r="DLI818" s="47"/>
      <c r="DLJ818" s="47"/>
      <c r="DLK818" s="47"/>
      <c r="DLL818" s="47"/>
      <c r="DLM818" s="47"/>
      <c r="DLN818" s="47"/>
      <c r="DLO818" s="47"/>
      <c r="DLP818" s="47"/>
      <c r="DLQ818" s="47"/>
      <c r="DLR818" s="47"/>
      <c r="DLS818" s="47"/>
      <c r="DLT818" s="47"/>
      <c r="DLU818" s="47"/>
      <c r="DLV818" s="47"/>
      <c r="DLW818" s="47"/>
      <c r="DLX818" s="47"/>
      <c r="DLY818" s="47"/>
      <c r="DLZ818" s="47"/>
      <c r="DMA818" s="47"/>
      <c r="DMB818" s="47"/>
      <c r="DMC818" s="47"/>
      <c r="DMD818" s="47"/>
      <c r="DME818" s="47"/>
      <c r="DMF818" s="47"/>
      <c r="DMG818" s="47"/>
      <c r="DMH818" s="47"/>
      <c r="DMI818" s="47"/>
      <c r="DMJ818" s="47"/>
      <c r="DMK818" s="47"/>
      <c r="DML818" s="47"/>
      <c r="DMM818" s="47"/>
      <c r="DMN818" s="47"/>
      <c r="DMO818" s="47"/>
      <c r="DMP818" s="47"/>
      <c r="DMQ818" s="47"/>
      <c r="DMR818" s="47"/>
      <c r="DMS818" s="47"/>
      <c r="DMT818" s="47"/>
      <c r="DMU818" s="47"/>
      <c r="DMV818" s="47"/>
      <c r="DMW818" s="47"/>
      <c r="DMX818" s="47"/>
      <c r="DMY818" s="47"/>
      <c r="DMZ818" s="47"/>
      <c r="DNA818" s="47"/>
      <c r="DNB818" s="47"/>
      <c r="DNC818" s="47"/>
      <c r="DND818" s="47"/>
      <c r="DNE818" s="47"/>
      <c r="DNF818" s="47"/>
      <c r="DNG818" s="47"/>
      <c r="DNH818" s="47"/>
      <c r="DNI818" s="47"/>
      <c r="DNJ818" s="47"/>
      <c r="DNK818" s="47"/>
      <c r="DNL818" s="47"/>
      <c r="DNM818" s="47"/>
      <c r="DNN818" s="47"/>
      <c r="DNO818" s="47"/>
      <c r="DNP818" s="47"/>
      <c r="DNQ818" s="47"/>
      <c r="DNR818" s="47"/>
      <c r="DNS818" s="47"/>
      <c r="DNT818" s="47"/>
      <c r="DNU818" s="47"/>
      <c r="DNV818" s="47"/>
      <c r="DNW818" s="47"/>
      <c r="DNX818" s="47"/>
      <c r="DNY818" s="47"/>
      <c r="DNZ818" s="47"/>
      <c r="DOA818" s="47"/>
      <c r="DOB818" s="47"/>
      <c r="DOC818" s="47"/>
      <c r="DOD818" s="47"/>
      <c r="DOE818" s="47"/>
      <c r="DOF818" s="47"/>
      <c r="DOG818" s="47"/>
      <c r="DOH818" s="47"/>
      <c r="DOI818" s="47"/>
      <c r="DOJ818" s="47"/>
      <c r="DOK818" s="47"/>
      <c r="DOL818" s="47"/>
      <c r="DOM818" s="47"/>
      <c r="DON818" s="47"/>
      <c r="DOO818" s="47"/>
      <c r="DOP818" s="47"/>
      <c r="DOQ818" s="47"/>
      <c r="DOR818" s="47"/>
      <c r="DOS818" s="47"/>
      <c r="DOT818" s="47"/>
      <c r="DOU818" s="47"/>
      <c r="DOV818" s="47"/>
      <c r="DOW818" s="47"/>
      <c r="DOX818" s="47"/>
      <c r="DOY818" s="47"/>
      <c r="DOZ818" s="47"/>
      <c r="DPA818" s="47"/>
      <c r="DPB818" s="47"/>
      <c r="DPC818" s="47"/>
      <c r="DPD818" s="47"/>
      <c r="DPE818" s="47"/>
      <c r="DPF818" s="47"/>
      <c r="DPG818" s="47"/>
      <c r="DPH818" s="47"/>
      <c r="DPI818" s="47"/>
      <c r="DPJ818" s="47"/>
      <c r="DPK818" s="47"/>
      <c r="DPL818" s="47"/>
      <c r="DPM818" s="47"/>
      <c r="DPN818" s="47"/>
      <c r="DPO818" s="47"/>
      <c r="DPP818" s="47"/>
      <c r="DPQ818" s="47"/>
      <c r="DPR818" s="47"/>
      <c r="DPS818" s="47"/>
      <c r="DPT818" s="47"/>
      <c r="DPU818" s="47"/>
      <c r="DPV818" s="47"/>
      <c r="DPW818" s="47"/>
      <c r="DPX818" s="47"/>
      <c r="DPY818" s="47"/>
      <c r="DPZ818" s="47"/>
      <c r="DQA818" s="47"/>
      <c r="DQB818" s="47"/>
      <c r="DQC818" s="47"/>
      <c r="DQD818" s="47"/>
      <c r="DQE818" s="47"/>
      <c r="DQF818" s="47"/>
      <c r="DQG818" s="47"/>
      <c r="DQH818" s="47"/>
      <c r="DQI818" s="47"/>
      <c r="DQJ818" s="47"/>
      <c r="DQK818" s="47"/>
      <c r="DQL818" s="47"/>
      <c r="DQM818" s="47"/>
      <c r="DQN818" s="47"/>
      <c r="DQO818" s="47"/>
      <c r="DQP818" s="47"/>
      <c r="DQQ818" s="47"/>
      <c r="DQR818" s="47"/>
      <c r="DQS818" s="47"/>
      <c r="DQT818" s="47"/>
      <c r="DQU818" s="47"/>
      <c r="DQV818" s="47"/>
      <c r="DQW818" s="47"/>
      <c r="DQX818" s="47"/>
      <c r="DQY818" s="47"/>
      <c r="DQZ818" s="47"/>
      <c r="DRA818" s="47"/>
      <c r="DRB818" s="47"/>
      <c r="DRC818" s="47"/>
      <c r="DRD818" s="47"/>
      <c r="DRE818" s="47"/>
      <c r="DRF818" s="47"/>
      <c r="DRG818" s="47"/>
      <c r="DRH818" s="47"/>
      <c r="DRI818" s="47"/>
      <c r="DRJ818" s="47"/>
      <c r="DRK818" s="47"/>
      <c r="DRL818" s="47"/>
      <c r="DRM818" s="47"/>
      <c r="DRN818" s="47"/>
      <c r="DRO818" s="47"/>
      <c r="DRP818" s="47"/>
      <c r="DRQ818" s="47"/>
      <c r="DRR818" s="47"/>
      <c r="DRS818" s="47"/>
      <c r="DRT818" s="47"/>
      <c r="DRU818" s="47"/>
      <c r="DRV818" s="47"/>
      <c r="DRW818" s="47"/>
      <c r="DRX818" s="47"/>
      <c r="DRY818" s="47"/>
      <c r="DRZ818" s="47"/>
      <c r="DSA818" s="47"/>
      <c r="DSB818" s="47"/>
      <c r="DSC818" s="47"/>
      <c r="DSD818" s="47"/>
      <c r="DSE818" s="47"/>
      <c r="DSF818" s="47"/>
      <c r="DSG818" s="47"/>
      <c r="DSH818" s="47"/>
      <c r="DSI818" s="47"/>
      <c r="DSJ818" s="47"/>
      <c r="DSK818" s="47"/>
      <c r="DSL818" s="47"/>
      <c r="DSM818" s="47"/>
      <c r="DSN818" s="47"/>
      <c r="DSO818" s="47"/>
      <c r="DSP818" s="47"/>
      <c r="DSQ818" s="47"/>
      <c r="DSR818" s="47"/>
      <c r="DSS818" s="47"/>
      <c r="DST818" s="47"/>
      <c r="DSU818" s="47"/>
      <c r="DSV818" s="47"/>
      <c r="DSW818" s="47"/>
      <c r="DSX818" s="47"/>
      <c r="DSY818" s="47"/>
      <c r="DSZ818" s="47"/>
      <c r="DTA818" s="47"/>
      <c r="DTB818" s="47"/>
      <c r="DTC818" s="47"/>
      <c r="DTD818" s="47"/>
      <c r="DTE818" s="47"/>
      <c r="DTF818" s="47"/>
      <c r="DTG818" s="47"/>
      <c r="DTH818" s="47"/>
      <c r="DTI818" s="47"/>
      <c r="DTJ818" s="47"/>
      <c r="DTK818" s="47"/>
      <c r="DTL818" s="47"/>
      <c r="DTM818" s="47"/>
      <c r="DTN818" s="47"/>
      <c r="DTO818" s="47"/>
      <c r="DTP818" s="47"/>
      <c r="DTQ818" s="47"/>
      <c r="DTR818" s="47"/>
      <c r="DTS818" s="47"/>
      <c r="DTT818" s="47"/>
      <c r="DTU818" s="47"/>
      <c r="DTV818" s="47"/>
      <c r="DTW818" s="47"/>
      <c r="DTX818" s="47"/>
      <c r="DTY818" s="47"/>
      <c r="DTZ818" s="47"/>
      <c r="DUA818" s="47"/>
      <c r="DUB818" s="47"/>
      <c r="DUC818" s="47"/>
      <c r="DUD818" s="47"/>
      <c r="DUE818" s="47"/>
      <c r="DUF818" s="47"/>
      <c r="DUG818" s="47"/>
      <c r="DUH818" s="47"/>
      <c r="DUI818" s="47"/>
      <c r="DUJ818" s="47"/>
      <c r="DUK818" s="47"/>
      <c r="DUL818" s="47"/>
      <c r="DUM818" s="47"/>
      <c r="DUN818" s="47"/>
      <c r="DUO818" s="47"/>
      <c r="DUP818" s="47"/>
      <c r="DUQ818" s="47"/>
      <c r="DUR818" s="47"/>
      <c r="DUS818" s="47"/>
      <c r="DUT818" s="47"/>
      <c r="DUU818" s="47"/>
      <c r="DUV818" s="47"/>
      <c r="DUW818" s="47"/>
      <c r="DUX818" s="47"/>
      <c r="DUY818" s="47"/>
      <c r="DUZ818" s="47"/>
      <c r="DVA818" s="47"/>
      <c r="DVB818" s="47"/>
      <c r="DVC818" s="47"/>
      <c r="DVD818" s="47"/>
      <c r="DVE818" s="47"/>
      <c r="DVF818" s="47"/>
      <c r="DVG818" s="47"/>
      <c r="DVH818" s="47"/>
      <c r="DVI818" s="47"/>
      <c r="DVJ818" s="47"/>
      <c r="DVK818" s="47"/>
      <c r="DVL818" s="47"/>
      <c r="DVM818" s="47"/>
      <c r="DVN818" s="47"/>
      <c r="DVO818" s="47"/>
      <c r="DVP818" s="47"/>
      <c r="DVQ818" s="47"/>
      <c r="DVR818" s="47"/>
      <c r="DVS818" s="47"/>
      <c r="DVT818" s="47"/>
      <c r="DVU818" s="47"/>
      <c r="DVV818" s="47"/>
      <c r="DVW818" s="47"/>
      <c r="DVX818" s="47"/>
      <c r="DVY818" s="47"/>
      <c r="DVZ818" s="47"/>
      <c r="DWA818" s="47"/>
      <c r="DWB818" s="47"/>
      <c r="DWC818" s="47"/>
      <c r="DWD818" s="47"/>
      <c r="DWE818" s="47"/>
      <c r="DWF818" s="47"/>
      <c r="DWG818" s="47"/>
      <c r="DWH818" s="47"/>
      <c r="DWI818" s="47"/>
      <c r="DWJ818" s="47"/>
      <c r="DWK818" s="47"/>
      <c r="DWL818" s="47"/>
      <c r="DWM818" s="47"/>
      <c r="DWN818" s="47"/>
      <c r="DWO818" s="47"/>
      <c r="DWP818" s="47"/>
      <c r="DWQ818" s="47"/>
      <c r="DWR818" s="47"/>
      <c r="DWS818" s="47"/>
      <c r="DWT818" s="47"/>
      <c r="DWU818" s="47"/>
      <c r="DWV818" s="47"/>
      <c r="DWW818" s="47"/>
      <c r="DWX818" s="47"/>
      <c r="DWY818" s="47"/>
      <c r="DWZ818" s="47"/>
      <c r="DXA818" s="47"/>
      <c r="DXB818" s="47"/>
      <c r="DXC818" s="47"/>
      <c r="DXD818" s="47"/>
      <c r="DXE818" s="47"/>
      <c r="DXF818" s="47"/>
      <c r="DXG818" s="47"/>
      <c r="DXH818" s="47"/>
      <c r="DXI818" s="47"/>
      <c r="DXJ818" s="47"/>
      <c r="DXK818" s="47"/>
      <c r="DXL818" s="47"/>
      <c r="DXM818" s="47"/>
      <c r="DXN818" s="47"/>
      <c r="DXO818" s="47"/>
      <c r="DXP818" s="47"/>
      <c r="DXQ818" s="47"/>
      <c r="DXR818" s="47"/>
      <c r="DXS818" s="47"/>
      <c r="DXT818" s="47"/>
      <c r="DXU818" s="47"/>
      <c r="DXV818" s="47"/>
      <c r="DXW818" s="47"/>
      <c r="DXX818" s="47"/>
      <c r="DXY818" s="47"/>
      <c r="DXZ818" s="47"/>
      <c r="DYA818" s="47"/>
      <c r="DYB818" s="47"/>
      <c r="DYC818" s="47"/>
      <c r="DYD818" s="47"/>
      <c r="DYE818" s="47"/>
      <c r="DYF818" s="47"/>
      <c r="DYG818" s="47"/>
      <c r="DYH818" s="47"/>
      <c r="DYI818" s="47"/>
      <c r="DYJ818" s="47"/>
      <c r="DYK818" s="47"/>
      <c r="DYL818" s="47"/>
      <c r="DYM818" s="47"/>
      <c r="DYN818" s="47"/>
      <c r="DYO818" s="47"/>
      <c r="DYP818" s="47"/>
      <c r="DYQ818" s="47"/>
      <c r="DYR818" s="47"/>
      <c r="DYS818" s="47"/>
      <c r="DYT818" s="47"/>
      <c r="DYU818" s="47"/>
      <c r="DYV818" s="47"/>
      <c r="DYW818" s="47"/>
      <c r="DYX818" s="47"/>
      <c r="DYY818" s="47"/>
      <c r="DYZ818" s="47"/>
      <c r="DZA818" s="47"/>
      <c r="DZB818" s="47"/>
      <c r="DZC818" s="47"/>
      <c r="DZD818" s="47"/>
      <c r="DZE818" s="47"/>
      <c r="DZF818" s="47"/>
      <c r="DZG818" s="47"/>
      <c r="DZH818" s="47"/>
      <c r="DZI818" s="47"/>
      <c r="DZJ818" s="47"/>
      <c r="DZK818" s="47"/>
      <c r="DZL818" s="47"/>
      <c r="DZM818" s="47"/>
      <c r="DZN818" s="47"/>
      <c r="DZO818" s="47"/>
      <c r="DZP818" s="47"/>
      <c r="DZQ818" s="47"/>
      <c r="DZR818" s="47"/>
      <c r="DZS818" s="47"/>
      <c r="DZT818" s="47"/>
      <c r="DZU818" s="47"/>
      <c r="DZV818" s="47"/>
      <c r="DZW818" s="47"/>
      <c r="DZX818" s="47"/>
      <c r="DZY818" s="47"/>
      <c r="DZZ818" s="47"/>
      <c r="EAA818" s="47"/>
      <c r="EAB818" s="47"/>
      <c r="EAC818" s="47"/>
      <c r="EAD818" s="47"/>
      <c r="EAE818" s="47"/>
      <c r="EAF818" s="47"/>
      <c r="EAG818" s="47"/>
      <c r="EAH818" s="47"/>
      <c r="EAI818" s="47"/>
      <c r="EAJ818" s="47"/>
      <c r="EAK818" s="47"/>
      <c r="EAL818" s="47"/>
      <c r="EAM818" s="47"/>
      <c r="EAN818" s="47"/>
      <c r="EAO818" s="47"/>
      <c r="EAP818" s="47"/>
      <c r="EAQ818" s="47"/>
      <c r="EAR818" s="47"/>
      <c r="EAS818" s="47"/>
      <c r="EAT818" s="47"/>
      <c r="EAU818" s="47"/>
      <c r="EAV818" s="47"/>
      <c r="EAW818" s="47"/>
      <c r="EAX818" s="47"/>
      <c r="EAY818" s="47"/>
      <c r="EAZ818" s="47"/>
      <c r="EBA818" s="47"/>
      <c r="EBB818" s="47"/>
      <c r="EBC818" s="47"/>
      <c r="EBD818" s="47"/>
      <c r="EBE818" s="47"/>
      <c r="EBF818" s="47"/>
      <c r="EBG818" s="47"/>
      <c r="EBH818" s="47"/>
      <c r="EBI818" s="47"/>
      <c r="EBJ818" s="47"/>
      <c r="EBK818" s="47"/>
      <c r="EBL818" s="47"/>
      <c r="EBM818" s="47"/>
      <c r="EBN818" s="47"/>
      <c r="EBO818" s="47"/>
      <c r="EBP818" s="47"/>
      <c r="EBQ818" s="47"/>
      <c r="EBR818" s="47"/>
      <c r="EBS818" s="47"/>
      <c r="EBT818" s="47"/>
      <c r="EBU818" s="47"/>
      <c r="EBV818" s="47"/>
      <c r="EBW818" s="47"/>
      <c r="EBX818" s="47"/>
      <c r="EBY818" s="47"/>
      <c r="EBZ818" s="47"/>
      <c r="ECA818" s="47"/>
      <c r="ECB818" s="47"/>
      <c r="ECC818" s="47"/>
      <c r="ECD818" s="47"/>
      <c r="ECE818" s="47"/>
      <c r="ECF818" s="47"/>
      <c r="ECG818" s="47"/>
      <c r="ECH818" s="47"/>
      <c r="ECI818" s="47"/>
      <c r="ECJ818" s="47"/>
      <c r="ECK818" s="47"/>
      <c r="ECL818" s="47"/>
      <c r="ECM818" s="47"/>
      <c r="ECN818" s="47"/>
      <c r="ECO818" s="47"/>
      <c r="ECP818" s="47"/>
      <c r="ECQ818" s="47"/>
      <c r="ECR818" s="47"/>
      <c r="ECS818" s="47"/>
      <c r="ECT818" s="47"/>
      <c r="ECU818" s="47"/>
      <c r="ECV818" s="47"/>
      <c r="ECW818" s="47"/>
      <c r="ECX818" s="47"/>
      <c r="ECY818" s="47"/>
      <c r="ECZ818" s="47"/>
      <c r="EDA818" s="47"/>
      <c r="EDB818" s="47"/>
      <c r="EDC818" s="47"/>
      <c r="EDD818" s="47"/>
      <c r="EDE818" s="47"/>
      <c r="EDF818" s="47"/>
      <c r="EDG818" s="47"/>
      <c r="EDH818" s="47"/>
      <c r="EDI818" s="47"/>
      <c r="EDJ818" s="47"/>
      <c r="EDK818" s="47"/>
      <c r="EDL818" s="47"/>
      <c r="EDM818" s="47"/>
      <c r="EDN818" s="47"/>
      <c r="EDO818" s="47"/>
      <c r="EDP818" s="47"/>
      <c r="EDQ818" s="47"/>
      <c r="EDR818" s="47"/>
      <c r="EDS818" s="47"/>
      <c r="EDT818" s="47"/>
      <c r="EDU818" s="47"/>
      <c r="EDV818" s="47"/>
      <c r="EDW818" s="47"/>
      <c r="EDX818" s="47"/>
      <c r="EDY818" s="47"/>
      <c r="EDZ818" s="47"/>
      <c r="EEA818" s="47"/>
      <c r="EEB818" s="47"/>
      <c r="EEC818" s="47"/>
      <c r="EED818" s="47"/>
      <c r="EEE818" s="47"/>
      <c r="EEF818" s="47"/>
      <c r="EEG818" s="47"/>
      <c r="EEH818" s="47"/>
      <c r="EEI818" s="47"/>
      <c r="EEJ818" s="47"/>
      <c r="EEK818" s="47"/>
      <c r="EEL818" s="47"/>
      <c r="EEM818" s="47"/>
      <c r="EEN818" s="47"/>
      <c r="EEO818" s="47"/>
      <c r="EEP818" s="47"/>
      <c r="EEQ818" s="47"/>
      <c r="EER818" s="47"/>
      <c r="EES818" s="47"/>
      <c r="EET818" s="47"/>
      <c r="EEU818" s="47"/>
      <c r="EEV818" s="47"/>
      <c r="EEW818" s="47"/>
      <c r="EEX818" s="47"/>
      <c r="EEY818" s="47"/>
      <c r="EEZ818" s="47"/>
      <c r="EFA818" s="47"/>
      <c r="EFB818" s="47"/>
      <c r="EFC818" s="47"/>
      <c r="EFD818" s="47"/>
      <c r="EFE818" s="47"/>
      <c r="EFF818" s="47"/>
      <c r="EFG818" s="47"/>
      <c r="EFH818" s="47"/>
      <c r="EFI818" s="47"/>
      <c r="EFJ818" s="47"/>
      <c r="EFK818" s="47"/>
      <c r="EFL818" s="47"/>
      <c r="EFM818" s="47"/>
      <c r="EFN818" s="47"/>
      <c r="EFO818" s="47"/>
      <c r="EFP818" s="47"/>
      <c r="EFQ818" s="47"/>
      <c r="EFR818" s="47"/>
      <c r="EFS818" s="47"/>
      <c r="EFT818" s="47"/>
      <c r="EFU818" s="47"/>
      <c r="EFV818" s="47"/>
      <c r="EFW818" s="47"/>
      <c r="EFX818" s="47"/>
      <c r="EFY818" s="47"/>
      <c r="EFZ818" s="47"/>
      <c r="EGA818" s="47"/>
      <c r="EGB818" s="47"/>
      <c r="EGC818" s="47"/>
      <c r="EGD818" s="47"/>
      <c r="EGE818" s="47"/>
      <c r="EGF818" s="47"/>
      <c r="EGG818" s="47"/>
      <c r="EGH818" s="47"/>
      <c r="EGI818" s="47"/>
      <c r="EGJ818" s="47"/>
      <c r="EGK818" s="47"/>
      <c r="EGL818" s="47"/>
      <c r="EGM818" s="47"/>
      <c r="EGN818" s="47"/>
      <c r="EGO818" s="47"/>
      <c r="EGP818" s="47"/>
      <c r="EGQ818" s="47"/>
      <c r="EGR818" s="47"/>
      <c r="EGS818" s="47"/>
      <c r="EGT818" s="47"/>
      <c r="EGU818" s="47"/>
      <c r="EGV818" s="47"/>
      <c r="EGW818" s="47"/>
      <c r="EGX818" s="47"/>
      <c r="EGY818" s="47"/>
      <c r="EGZ818" s="47"/>
      <c r="EHA818" s="47"/>
      <c r="EHB818" s="47"/>
      <c r="EHC818" s="47"/>
      <c r="EHD818" s="47"/>
      <c r="EHE818" s="47"/>
      <c r="EHF818" s="47"/>
      <c r="EHG818" s="47"/>
      <c r="EHH818" s="47"/>
      <c r="EHI818" s="47"/>
      <c r="EHJ818" s="47"/>
      <c r="EHK818" s="47"/>
      <c r="EHL818" s="47"/>
      <c r="EHM818" s="47"/>
      <c r="EHN818" s="47"/>
      <c r="EHO818" s="47"/>
      <c r="EHP818" s="47"/>
      <c r="EHQ818" s="47"/>
      <c r="EHR818" s="47"/>
      <c r="EHS818" s="47"/>
      <c r="EHT818" s="47"/>
      <c r="EHU818" s="47"/>
      <c r="EHV818" s="47"/>
      <c r="EHW818" s="47"/>
      <c r="EHX818" s="47"/>
      <c r="EHY818" s="47"/>
      <c r="EHZ818" s="47"/>
      <c r="EIA818" s="47"/>
      <c r="EIB818" s="47"/>
      <c r="EIC818" s="47"/>
      <c r="EID818" s="47"/>
      <c r="EIE818" s="47"/>
      <c r="EIF818" s="47"/>
      <c r="EIG818" s="47"/>
      <c r="EIH818" s="47"/>
      <c r="EII818" s="47"/>
      <c r="EIJ818" s="47"/>
      <c r="EIK818" s="47"/>
      <c r="EIL818" s="47"/>
      <c r="EIM818" s="47"/>
      <c r="EIN818" s="47"/>
      <c r="EIO818" s="47"/>
      <c r="EIP818" s="47"/>
      <c r="EIQ818" s="47"/>
      <c r="EIR818" s="47"/>
      <c r="EIS818" s="47"/>
      <c r="EIT818" s="47"/>
      <c r="EIU818" s="47"/>
      <c r="EIV818" s="47"/>
      <c r="EIW818" s="47"/>
      <c r="EIX818" s="47"/>
      <c r="EIY818" s="47"/>
      <c r="EIZ818" s="47"/>
      <c r="EJA818" s="47"/>
      <c r="EJB818" s="47"/>
      <c r="EJC818" s="47"/>
      <c r="EJD818" s="47"/>
      <c r="EJE818" s="47"/>
      <c r="EJF818" s="47"/>
      <c r="EJG818" s="47"/>
      <c r="EJH818" s="47"/>
      <c r="EJI818" s="47"/>
      <c r="EJJ818" s="47"/>
      <c r="EJK818" s="47"/>
      <c r="EJL818" s="47"/>
      <c r="EJM818" s="47"/>
      <c r="EJN818" s="47"/>
      <c r="EJO818" s="47"/>
      <c r="EJP818" s="47"/>
      <c r="EJQ818" s="47"/>
      <c r="EJR818" s="47"/>
      <c r="EJS818" s="47"/>
      <c r="EJT818" s="47"/>
      <c r="EJU818" s="47"/>
      <c r="EJV818" s="47"/>
      <c r="EJW818" s="47"/>
      <c r="EJX818" s="47"/>
      <c r="EJY818" s="47"/>
      <c r="EJZ818" s="47"/>
      <c r="EKA818" s="47"/>
      <c r="EKB818" s="47"/>
      <c r="EKC818" s="47"/>
      <c r="EKD818" s="47"/>
      <c r="EKE818" s="47"/>
      <c r="EKF818" s="47"/>
      <c r="EKG818" s="47"/>
      <c r="EKH818" s="47"/>
      <c r="EKI818" s="47"/>
      <c r="EKJ818" s="47"/>
      <c r="EKK818" s="47"/>
      <c r="EKL818" s="47"/>
      <c r="EKM818" s="47"/>
      <c r="EKN818" s="47"/>
      <c r="EKO818" s="47"/>
      <c r="EKP818" s="47"/>
      <c r="EKQ818" s="47"/>
      <c r="EKR818" s="47"/>
      <c r="EKS818" s="47"/>
      <c r="EKT818" s="47"/>
      <c r="EKU818" s="47"/>
      <c r="EKV818" s="47"/>
      <c r="EKW818" s="47"/>
      <c r="EKX818" s="47"/>
      <c r="EKY818" s="47"/>
      <c r="EKZ818" s="47"/>
      <c r="ELA818" s="47"/>
      <c r="ELB818" s="47"/>
      <c r="ELC818" s="47"/>
      <c r="ELD818" s="47"/>
      <c r="ELE818" s="47"/>
      <c r="ELF818" s="47"/>
      <c r="ELG818" s="47"/>
      <c r="ELH818" s="47"/>
      <c r="ELI818" s="47"/>
      <c r="ELJ818" s="47"/>
      <c r="ELK818" s="47"/>
      <c r="ELL818" s="47"/>
      <c r="ELM818" s="47"/>
      <c r="ELN818" s="47"/>
      <c r="ELO818" s="47"/>
      <c r="ELP818" s="47"/>
      <c r="ELQ818" s="47"/>
      <c r="ELR818" s="47"/>
      <c r="ELS818" s="47"/>
      <c r="ELT818" s="47"/>
      <c r="ELU818" s="47"/>
      <c r="ELV818" s="47"/>
      <c r="ELW818" s="47"/>
      <c r="ELX818" s="47"/>
      <c r="ELY818" s="47"/>
      <c r="ELZ818" s="47"/>
      <c r="EMA818" s="47"/>
      <c r="EMB818" s="47"/>
      <c r="EMC818" s="47"/>
      <c r="EMD818" s="47"/>
      <c r="EME818" s="47"/>
      <c r="EMF818" s="47"/>
      <c r="EMG818" s="47"/>
      <c r="EMH818" s="47"/>
      <c r="EMI818" s="47"/>
      <c r="EMJ818" s="47"/>
      <c r="EMK818" s="47"/>
      <c r="EML818" s="47"/>
      <c r="EMM818" s="47"/>
      <c r="EMN818" s="47"/>
      <c r="EMO818" s="47"/>
      <c r="EMP818" s="47"/>
      <c r="EMQ818" s="47"/>
      <c r="EMR818" s="47"/>
      <c r="EMS818" s="47"/>
      <c r="EMT818" s="47"/>
      <c r="EMU818" s="47"/>
      <c r="EMV818" s="47"/>
      <c r="EMW818" s="47"/>
      <c r="EMX818" s="47"/>
      <c r="EMY818" s="47"/>
      <c r="EMZ818" s="47"/>
      <c r="ENA818" s="47"/>
      <c r="ENB818" s="47"/>
      <c r="ENC818" s="47"/>
      <c r="END818" s="47"/>
      <c r="ENE818" s="47"/>
      <c r="ENF818" s="47"/>
      <c r="ENG818" s="47"/>
      <c r="ENH818" s="47"/>
      <c r="ENI818" s="47"/>
      <c r="ENJ818" s="47"/>
      <c r="ENK818" s="47"/>
      <c r="ENL818" s="47"/>
      <c r="ENM818" s="47"/>
      <c r="ENN818" s="47"/>
      <c r="ENO818" s="47"/>
      <c r="ENP818" s="47"/>
      <c r="ENQ818" s="47"/>
      <c r="ENR818" s="47"/>
      <c r="ENS818" s="47"/>
      <c r="ENT818" s="47"/>
      <c r="ENU818" s="47"/>
      <c r="ENV818" s="47"/>
      <c r="ENW818" s="47"/>
      <c r="ENX818" s="47"/>
      <c r="ENY818" s="47"/>
      <c r="ENZ818" s="47"/>
      <c r="EOA818" s="47"/>
      <c r="EOB818" s="47"/>
      <c r="EOC818" s="47"/>
      <c r="EOD818" s="47"/>
      <c r="EOE818" s="47"/>
      <c r="EOF818" s="47"/>
      <c r="EOG818" s="47"/>
      <c r="EOH818" s="47"/>
      <c r="EOI818" s="47"/>
      <c r="EOJ818" s="47"/>
      <c r="EOK818" s="47"/>
      <c r="EOL818" s="47"/>
      <c r="EOM818" s="47"/>
      <c r="EON818" s="47"/>
      <c r="EOO818" s="47"/>
      <c r="EOP818" s="47"/>
      <c r="EOQ818" s="47"/>
      <c r="EOR818" s="47"/>
      <c r="EOS818" s="47"/>
      <c r="EOT818" s="47"/>
      <c r="EOU818" s="47"/>
      <c r="EOV818" s="47"/>
      <c r="EOW818" s="47"/>
      <c r="EOX818" s="47"/>
      <c r="EOY818" s="47"/>
      <c r="EOZ818" s="47"/>
      <c r="EPA818" s="47"/>
      <c r="EPB818" s="47"/>
      <c r="EPC818" s="47"/>
      <c r="EPD818" s="47"/>
      <c r="EPE818" s="47"/>
      <c r="EPF818" s="47"/>
      <c r="EPG818" s="47"/>
      <c r="EPH818" s="47"/>
      <c r="EPI818" s="47"/>
      <c r="EPJ818" s="47"/>
      <c r="EPK818" s="47"/>
      <c r="EPL818" s="47"/>
      <c r="EPM818" s="47"/>
      <c r="EPN818" s="47"/>
      <c r="EPO818" s="47"/>
      <c r="EPP818" s="47"/>
      <c r="EPQ818" s="47"/>
      <c r="EPR818" s="47"/>
      <c r="EPS818" s="47"/>
      <c r="EPT818" s="47"/>
      <c r="EPU818" s="47"/>
      <c r="EPV818" s="47"/>
      <c r="EPW818" s="47"/>
      <c r="EPX818" s="47"/>
      <c r="EPY818" s="47"/>
      <c r="EPZ818" s="47"/>
      <c r="EQA818" s="47"/>
      <c r="EQB818" s="47"/>
      <c r="EQC818" s="47"/>
      <c r="EQD818" s="47"/>
      <c r="EQE818" s="47"/>
      <c r="EQF818" s="47"/>
      <c r="EQG818" s="47"/>
      <c r="EQH818" s="47"/>
      <c r="EQI818" s="47"/>
      <c r="EQJ818" s="47"/>
      <c r="EQK818" s="47"/>
      <c r="EQL818" s="47"/>
      <c r="EQM818" s="47"/>
      <c r="EQN818" s="47"/>
      <c r="EQO818" s="47"/>
      <c r="EQP818" s="47"/>
      <c r="EQQ818" s="47"/>
      <c r="EQR818" s="47"/>
      <c r="EQS818" s="47"/>
      <c r="EQT818" s="47"/>
      <c r="EQU818" s="47"/>
      <c r="EQV818" s="47"/>
      <c r="EQW818" s="47"/>
      <c r="EQX818" s="47"/>
      <c r="EQY818" s="47"/>
      <c r="EQZ818" s="47"/>
      <c r="ERA818" s="47"/>
      <c r="ERB818" s="47"/>
      <c r="ERC818" s="47"/>
      <c r="ERD818" s="47"/>
      <c r="ERE818" s="47"/>
      <c r="ERF818" s="47"/>
      <c r="ERG818" s="47"/>
      <c r="ERH818" s="47"/>
      <c r="ERI818" s="47"/>
      <c r="ERJ818" s="47"/>
      <c r="ERK818" s="47"/>
      <c r="ERL818" s="47"/>
      <c r="ERM818" s="47"/>
      <c r="ERN818" s="47"/>
      <c r="ERO818" s="47"/>
      <c r="ERP818" s="47"/>
      <c r="ERQ818" s="47"/>
      <c r="ERR818" s="47"/>
      <c r="ERS818" s="47"/>
      <c r="ERT818" s="47"/>
      <c r="ERU818" s="47"/>
      <c r="ERV818" s="47"/>
      <c r="ERW818" s="47"/>
      <c r="ERX818" s="47"/>
      <c r="ERY818" s="47"/>
      <c r="ERZ818" s="47"/>
      <c r="ESA818" s="47"/>
      <c r="ESB818" s="47"/>
      <c r="ESC818" s="47"/>
      <c r="ESD818" s="47"/>
      <c r="ESE818" s="47"/>
      <c r="ESF818" s="47"/>
      <c r="ESG818" s="47"/>
      <c r="ESH818" s="47"/>
      <c r="ESI818" s="47"/>
      <c r="ESJ818" s="47"/>
      <c r="ESK818" s="47"/>
      <c r="ESL818" s="47"/>
      <c r="ESM818" s="47"/>
      <c r="ESN818" s="47"/>
      <c r="ESO818" s="47"/>
      <c r="ESP818" s="47"/>
      <c r="ESQ818" s="47"/>
      <c r="ESR818" s="47"/>
      <c r="ESS818" s="47"/>
      <c r="EST818" s="47"/>
      <c r="ESU818" s="47"/>
      <c r="ESV818" s="47"/>
      <c r="ESW818" s="47"/>
      <c r="ESX818" s="47"/>
      <c r="ESY818" s="47"/>
      <c r="ESZ818" s="47"/>
      <c r="ETA818" s="47"/>
      <c r="ETB818" s="47"/>
      <c r="ETC818" s="47"/>
      <c r="ETD818" s="47"/>
      <c r="ETE818" s="47"/>
      <c r="ETF818" s="47"/>
      <c r="ETG818" s="47"/>
      <c r="ETH818" s="47"/>
      <c r="ETI818" s="47"/>
      <c r="ETJ818" s="47"/>
      <c r="ETK818" s="47"/>
      <c r="ETL818" s="47"/>
      <c r="ETM818" s="47"/>
      <c r="ETN818" s="47"/>
      <c r="ETO818" s="47"/>
      <c r="ETP818" s="47"/>
      <c r="ETQ818" s="47"/>
      <c r="ETR818" s="47"/>
      <c r="ETS818" s="47"/>
      <c r="ETT818" s="47"/>
      <c r="ETU818" s="47"/>
      <c r="ETV818" s="47"/>
      <c r="ETW818" s="47"/>
      <c r="ETX818" s="47"/>
      <c r="ETY818" s="47"/>
      <c r="ETZ818" s="47"/>
      <c r="EUA818" s="47"/>
      <c r="EUB818" s="47"/>
      <c r="EUC818" s="47"/>
      <c r="EUD818" s="47"/>
      <c r="EUE818" s="47"/>
      <c r="EUF818" s="47"/>
      <c r="EUG818" s="47"/>
      <c r="EUH818" s="47"/>
      <c r="EUI818" s="47"/>
      <c r="EUJ818" s="47"/>
      <c r="EUK818" s="47"/>
      <c r="EUL818" s="47"/>
      <c r="EUM818" s="47"/>
      <c r="EUN818" s="47"/>
      <c r="EUO818" s="47"/>
      <c r="EUP818" s="47"/>
      <c r="EUQ818" s="47"/>
      <c r="EUR818" s="47"/>
      <c r="EUS818" s="47"/>
      <c r="EUT818" s="47"/>
      <c r="EUU818" s="47"/>
      <c r="EUV818" s="47"/>
      <c r="EUW818" s="47"/>
      <c r="EUX818" s="47"/>
      <c r="EUY818" s="47"/>
      <c r="EUZ818" s="47"/>
      <c r="EVA818" s="47"/>
      <c r="EVB818" s="47"/>
      <c r="EVC818" s="47"/>
      <c r="EVD818" s="47"/>
      <c r="EVE818" s="47"/>
      <c r="EVF818" s="47"/>
      <c r="EVG818" s="47"/>
      <c r="EVH818" s="47"/>
      <c r="EVI818" s="47"/>
      <c r="EVJ818" s="47"/>
      <c r="EVK818" s="47"/>
      <c r="EVL818" s="47"/>
      <c r="EVM818" s="47"/>
      <c r="EVN818" s="47"/>
      <c r="EVO818" s="47"/>
      <c r="EVP818" s="47"/>
      <c r="EVQ818" s="47"/>
      <c r="EVR818" s="47"/>
      <c r="EVS818" s="47"/>
      <c r="EVT818" s="47"/>
      <c r="EVU818" s="47"/>
      <c r="EVV818" s="47"/>
      <c r="EVW818" s="47"/>
      <c r="EVX818" s="47"/>
      <c r="EVY818" s="47"/>
      <c r="EVZ818" s="47"/>
      <c r="EWA818" s="47"/>
      <c r="EWB818" s="47"/>
      <c r="EWC818" s="47"/>
      <c r="EWD818" s="47"/>
      <c r="EWE818" s="47"/>
      <c r="EWF818" s="47"/>
      <c r="EWG818" s="47"/>
      <c r="EWH818" s="47"/>
      <c r="EWI818" s="47"/>
      <c r="EWJ818" s="47"/>
      <c r="EWK818" s="47"/>
      <c r="EWL818" s="47"/>
      <c r="EWM818" s="47"/>
      <c r="EWN818" s="47"/>
      <c r="EWO818" s="47"/>
      <c r="EWP818" s="47"/>
      <c r="EWQ818" s="47"/>
      <c r="EWR818" s="47"/>
      <c r="EWS818" s="47"/>
      <c r="EWT818" s="47"/>
      <c r="EWU818" s="47"/>
      <c r="EWV818" s="47"/>
      <c r="EWW818" s="47"/>
      <c r="EWX818" s="47"/>
      <c r="EWY818" s="47"/>
      <c r="EWZ818" s="47"/>
      <c r="EXA818" s="47"/>
      <c r="EXB818" s="47"/>
      <c r="EXC818" s="47"/>
      <c r="EXD818" s="47"/>
      <c r="EXE818" s="47"/>
      <c r="EXF818" s="47"/>
      <c r="EXG818" s="47"/>
      <c r="EXH818" s="47"/>
      <c r="EXI818" s="47"/>
      <c r="EXJ818" s="47"/>
      <c r="EXK818" s="47"/>
      <c r="EXL818" s="47"/>
      <c r="EXM818" s="47"/>
      <c r="EXN818" s="47"/>
      <c r="EXO818" s="47"/>
      <c r="EXP818" s="47"/>
      <c r="EXQ818" s="47"/>
      <c r="EXR818" s="47"/>
      <c r="EXS818" s="47"/>
      <c r="EXT818" s="47"/>
      <c r="EXU818" s="47"/>
      <c r="EXV818" s="47"/>
      <c r="EXW818" s="47"/>
      <c r="EXX818" s="47"/>
      <c r="EXY818" s="47"/>
      <c r="EXZ818" s="47"/>
      <c r="EYA818" s="47"/>
      <c r="EYB818" s="47"/>
      <c r="EYC818" s="47"/>
      <c r="EYD818" s="47"/>
      <c r="EYE818" s="47"/>
      <c r="EYF818" s="47"/>
      <c r="EYG818" s="47"/>
      <c r="EYH818" s="47"/>
      <c r="EYI818" s="47"/>
      <c r="EYJ818" s="47"/>
      <c r="EYK818" s="47"/>
      <c r="EYL818" s="47"/>
      <c r="EYM818" s="47"/>
      <c r="EYN818" s="47"/>
      <c r="EYO818" s="47"/>
      <c r="EYP818" s="47"/>
      <c r="EYQ818" s="47"/>
      <c r="EYR818" s="47"/>
      <c r="EYS818" s="47"/>
      <c r="EYT818" s="47"/>
      <c r="EYU818" s="47"/>
      <c r="EYV818" s="47"/>
      <c r="EYW818" s="47"/>
      <c r="EYX818" s="47"/>
      <c r="EYY818" s="47"/>
      <c r="EYZ818" s="47"/>
      <c r="EZA818" s="47"/>
      <c r="EZB818" s="47"/>
      <c r="EZC818" s="47"/>
      <c r="EZD818" s="47"/>
      <c r="EZE818" s="47"/>
      <c r="EZF818" s="47"/>
      <c r="EZG818" s="47"/>
      <c r="EZH818" s="47"/>
      <c r="EZI818" s="47"/>
      <c r="EZJ818" s="47"/>
      <c r="EZK818" s="47"/>
      <c r="EZL818" s="47"/>
      <c r="EZM818" s="47"/>
      <c r="EZN818" s="47"/>
      <c r="EZO818" s="47"/>
      <c r="EZP818" s="47"/>
      <c r="EZQ818" s="47"/>
      <c r="EZR818" s="47"/>
      <c r="EZS818" s="47"/>
      <c r="EZT818" s="47"/>
      <c r="EZU818" s="47"/>
      <c r="EZV818" s="47"/>
      <c r="EZW818" s="47"/>
      <c r="EZX818" s="47"/>
      <c r="EZY818" s="47"/>
      <c r="EZZ818" s="47"/>
      <c r="FAA818" s="47"/>
      <c r="FAB818" s="47"/>
      <c r="FAC818" s="47"/>
      <c r="FAD818" s="47"/>
      <c r="FAE818" s="47"/>
      <c r="FAF818" s="47"/>
      <c r="FAG818" s="47"/>
      <c r="FAH818" s="47"/>
      <c r="FAI818" s="47"/>
      <c r="FAJ818" s="47"/>
      <c r="FAK818" s="47"/>
      <c r="FAL818" s="47"/>
      <c r="FAM818" s="47"/>
      <c r="FAN818" s="47"/>
      <c r="FAO818" s="47"/>
      <c r="FAP818" s="47"/>
      <c r="FAQ818" s="47"/>
      <c r="FAR818" s="47"/>
      <c r="FAS818" s="47"/>
      <c r="FAT818" s="47"/>
      <c r="FAU818" s="47"/>
      <c r="FAV818" s="47"/>
      <c r="FAW818" s="47"/>
      <c r="FAX818" s="47"/>
      <c r="FAY818" s="47"/>
      <c r="FAZ818" s="47"/>
      <c r="FBA818" s="47"/>
      <c r="FBB818" s="47"/>
      <c r="FBC818" s="47"/>
      <c r="FBD818" s="47"/>
      <c r="FBE818" s="47"/>
      <c r="FBF818" s="47"/>
      <c r="FBG818" s="47"/>
      <c r="FBH818" s="47"/>
      <c r="FBI818" s="47"/>
      <c r="FBJ818" s="47"/>
      <c r="FBK818" s="47"/>
      <c r="FBL818" s="47"/>
      <c r="FBM818" s="47"/>
      <c r="FBN818" s="47"/>
      <c r="FBO818" s="47"/>
      <c r="FBP818" s="47"/>
      <c r="FBQ818" s="47"/>
      <c r="FBR818" s="47"/>
      <c r="FBS818" s="47"/>
      <c r="FBT818" s="47"/>
      <c r="FBU818" s="47"/>
      <c r="FBV818" s="47"/>
      <c r="FBW818" s="47"/>
      <c r="FBX818" s="47"/>
      <c r="FBY818" s="47"/>
      <c r="FBZ818" s="47"/>
      <c r="FCA818" s="47"/>
      <c r="FCB818" s="47"/>
      <c r="FCC818" s="47"/>
      <c r="FCD818" s="47"/>
      <c r="FCE818" s="47"/>
      <c r="FCF818" s="47"/>
      <c r="FCG818" s="47"/>
      <c r="FCH818" s="47"/>
      <c r="FCI818" s="47"/>
      <c r="FCJ818" s="47"/>
      <c r="FCK818" s="47"/>
      <c r="FCL818" s="47"/>
      <c r="FCM818" s="47"/>
      <c r="FCN818" s="47"/>
      <c r="FCO818" s="47"/>
      <c r="FCP818" s="47"/>
      <c r="FCQ818" s="47"/>
      <c r="FCR818" s="47"/>
      <c r="FCS818" s="47"/>
      <c r="FCT818" s="47"/>
      <c r="FCU818" s="47"/>
      <c r="FCV818" s="47"/>
      <c r="FCW818" s="47"/>
      <c r="FCX818" s="47"/>
      <c r="FCY818" s="47"/>
      <c r="FCZ818" s="47"/>
      <c r="FDA818" s="47"/>
      <c r="FDB818" s="47"/>
      <c r="FDC818" s="47"/>
      <c r="FDD818" s="47"/>
      <c r="FDE818" s="47"/>
      <c r="FDF818" s="47"/>
      <c r="FDG818" s="47"/>
      <c r="FDH818" s="47"/>
      <c r="FDI818" s="47"/>
      <c r="FDJ818" s="47"/>
      <c r="FDK818" s="47"/>
      <c r="FDL818" s="47"/>
      <c r="FDM818" s="47"/>
      <c r="FDN818" s="47"/>
      <c r="FDO818" s="47"/>
      <c r="FDP818" s="47"/>
      <c r="FDQ818" s="47"/>
      <c r="FDR818" s="47"/>
      <c r="FDS818" s="47"/>
      <c r="FDT818" s="47"/>
      <c r="FDU818" s="47"/>
      <c r="FDV818" s="47"/>
      <c r="FDW818" s="47"/>
      <c r="FDX818" s="47"/>
      <c r="FDY818" s="47"/>
      <c r="FDZ818" s="47"/>
      <c r="FEA818" s="47"/>
      <c r="FEB818" s="47"/>
      <c r="FEC818" s="47"/>
      <c r="FED818" s="47"/>
      <c r="FEE818" s="47"/>
      <c r="FEF818" s="47"/>
      <c r="FEG818" s="47"/>
      <c r="FEH818" s="47"/>
      <c r="FEI818" s="47"/>
      <c r="FEJ818" s="47"/>
      <c r="FEK818" s="47"/>
      <c r="FEL818" s="47"/>
      <c r="FEM818" s="47"/>
      <c r="FEN818" s="47"/>
      <c r="FEO818" s="47"/>
      <c r="FEP818" s="47"/>
      <c r="FEQ818" s="47"/>
      <c r="FER818" s="47"/>
      <c r="FES818" s="47"/>
      <c r="FET818" s="47"/>
      <c r="FEU818" s="47"/>
      <c r="FEV818" s="47"/>
      <c r="FEW818" s="47"/>
      <c r="FEX818" s="47"/>
      <c r="FEY818" s="47"/>
      <c r="FEZ818" s="47"/>
      <c r="FFA818" s="47"/>
      <c r="FFB818" s="47"/>
      <c r="FFC818" s="47"/>
      <c r="FFD818" s="47"/>
      <c r="FFE818" s="47"/>
      <c r="FFF818" s="47"/>
      <c r="FFG818" s="47"/>
      <c r="FFH818" s="47"/>
      <c r="FFI818" s="47"/>
      <c r="FFJ818" s="47"/>
      <c r="FFK818" s="47"/>
      <c r="FFL818" s="47"/>
      <c r="FFM818" s="47"/>
      <c r="FFN818" s="47"/>
      <c r="FFO818" s="47"/>
      <c r="FFP818" s="47"/>
      <c r="FFQ818" s="47"/>
      <c r="FFR818" s="47"/>
      <c r="FFS818" s="47"/>
      <c r="FFT818" s="47"/>
      <c r="FFU818" s="47"/>
      <c r="FFV818" s="47"/>
      <c r="FFW818" s="47"/>
      <c r="FFX818" s="47"/>
      <c r="FFY818" s="47"/>
      <c r="FFZ818" s="47"/>
      <c r="FGA818" s="47"/>
      <c r="FGB818" s="47"/>
      <c r="FGC818" s="47"/>
      <c r="FGD818" s="47"/>
      <c r="FGE818" s="47"/>
      <c r="FGF818" s="47"/>
      <c r="FGG818" s="47"/>
      <c r="FGH818" s="47"/>
      <c r="FGI818" s="47"/>
      <c r="FGJ818" s="47"/>
      <c r="FGK818" s="47"/>
      <c r="FGL818" s="47"/>
      <c r="FGM818" s="47"/>
      <c r="FGN818" s="47"/>
      <c r="FGO818" s="47"/>
      <c r="FGP818" s="47"/>
      <c r="FGQ818" s="47"/>
      <c r="FGR818" s="47"/>
      <c r="FGS818" s="47"/>
      <c r="FGT818" s="47"/>
      <c r="FGU818" s="47"/>
      <c r="FGV818" s="47"/>
      <c r="FGW818" s="47"/>
      <c r="FGX818" s="47"/>
      <c r="FGY818" s="47"/>
      <c r="FGZ818" s="47"/>
      <c r="FHA818" s="47"/>
      <c r="FHB818" s="47"/>
      <c r="FHC818" s="47"/>
      <c r="FHD818" s="47"/>
      <c r="FHE818" s="47"/>
      <c r="FHF818" s="47"/>
      <c r="FHG818" s="47"/>
      <c r="FHH818" s="47"/>
      <c r="FHI818" s="47"/>
      <c r="FHJ818" s="47"/>
      <c r="FHK818" s="47"/>
      <c r="FHL818" s="47"/>
      <c r="FHM818" s="47"/>
      <c r="FHN818" s="47"/>
      <c r="FHO818" s="47"/>
      <c r="FHP818" s="47"/>
      <c r="FHQ818" s="47"/>
      <c r="FHR818" s="47"/>
      <c r="FHS818" s="47"/>
      <c r="FHT818" s="47"/>
      <c r="FHU818" s="47"/>
      <c r="FHV818" s="47"/>
      <c r="FHW818" s="47"/>
      <c r="FHX818" s="47"/>
      <c r="FHY818" s="47"/>
      <c r="FHZ818" s="47"/>
      <c r="FIA818" s="47"/>
      <c r="FIB818" s="47"/>
      <c r="FIC818" s="47"/>
      <c r="FID818" s="47"/>
      <c r="FIE818" s="47"/>
      <c r="FIF818" s="47"/>
      <c r="FIG818" s="47"/>
      <c r="FIH818" s="47"/>
      <c r="FII818" s="47"/>
      <c r="FIJ818" s="47"/>
      <c r="FIK818" s="47"/>
      <c r="FIL818" s="47"/>
      <c r="FIM818" s="47"/>
      <c r="FIN818" s="47"/>
      <c r="FIO818" s="47"/>
      <c r="FIP818" s="47"/>
      <c r="FIQ818" s="47"/>
      <c r="FIR818" s="47"/>
      <c r="FIS818" s="47"/>
      <c r="FIT818" s="47"/>
      <c r="FIU818" s="47"/>
      <c r="FIV818" s="47"/>
      <c r="FIW818" s="47"/>
      <c r="FIX818" s="47"/>
      <c r="FIY818" s="47"/>
      <c r="FIZ818" s="47"/>
      <c r="FJA818" s="47"/>
      <c r="FJB818" s="47"/>
      <c r="FJC818" s="47"/>
      <c r="FJD818" s="47"/>
      <c r="FJE818" s="47"/>
      <c r="FJF818" s="47"/>
      <c r="FJG818" s="47"/>
      <c r="FJH818" s="47"/>
      <c r="FJI818" s="47"/>
      <c r="FJJ818" s="47"/>
      <c r="FJK818" s="47"/>
      <c r="FJL818" s="47"/>
      <c r="FJM818" s="47"/>
      <c r="FJN818" s="47"/>
      <c r="FJO818" s="47"/>
      <c r="FJP818" s="47"/>
      <c r="FJQ818" s="47"/>
      <c r="FJR818" s="47"/>
      <c r="FJS818" s="47"/>
      <c r="FJT818" s="47"/>
      <c r="FJU818" s="47"/>
      <c r="FJV818" s="47"/>
      <c r="FJW818" s="47"/>
      <c r="FJX818" s="47"/>
      <c r="FJY818" s="47"/>
      <c r="FJZ818" s="47"/>
      <c r="FKA818" s="47"/>
      <c r="FKB818" s="47"/>
      <c r="FKC818" s="47"/>
      <c r="FKD818" s="47"/>
      <c r="FKE818" s="47"/>
      <c r="FKF818" s="47"/>
      <c r="FKG818" s="47"/>
      <c r="FKH818" s="47"/>
      <c r="FKI818" s="47"/>
      <c r="FKJ818" s="47"/>
      <c r="FKK818" s="47"/>
      <c r="FKL818" s="47"/>
      <c r="FKM818" s="47"/>
      <c r="FKN818" s="47"/>
      <c r="FKO818" s="47"/>
      <c r="FKP818" s="47"/>
      <c r="FKQ818" s="47"/>
      <c r="FKR818" s="47"/>
      <c r="FKS818" s="47"/>
      <c r="FKT818" s="47"/>
      <c r="FKU818" s="47"/>
      <c r="FKV818" s="47"/>
      <c r="FKW818" s="47"/>
      <c r="FKX818" s="47"/>
      <c r="FKY818" s="47"/>
      <c r="FKZ818" s="47"/>
      <c r="FLA818" s="47"/>
      <c r="FLB818" s="47"/>
      <c r="FLC818" s="47"/>
      <c r="FLD818" s="47"/>
      <c r="FLE818" s="47"/>
      <c r="FLF818" s="47"/>
      <c r="FLG818" s="47"/>
      <c r="FLH818" s="47"/>
      <c r="FLI818" s="47"/>
      <c r="FLJ818" s="47"/>
      <c r="FLK818" s="47"/>
      <c r="FLL818" s="47"/>
      <c r="FLM818" s="47"/>
      <c r="FLN818" s="47"/>
      <c r="FLO818" s="47"/>
      <c r="FLP818" s="47"/>
      <c r="FLQ818" s="47"/>
      <c r="FLR818" s="47"/>
      <c r="FLS818" s="47"/>
      <c r="FLT818" s="47"/>
      <c r="FLU818" s="47"/>
      <c r="FLV818" s="47"/>
      <c r="FLW818" s="47"/>
      <c r="FLX818" s="47"/>
      <c r="FLY818" s="47"/>
      <c r="FLZ818" s="47"/>
      <c r="FMA818" s="47"/>
      <c r="FMB818" s="47"/>
      <c r="FMC818" s="47"/>
      <c r="FMD818" s="47"/>
      <c r="FME818" s="47"/>
      <c r="FMF818" s="47"/>
      <c r="FMG818" s="47"/>
      <c r="FMH818" s="47"/>
      <c r="FMI818" s="47"/>
      <c r="FMJ818" s="47"/>
      <c r="FMK818" s="47"/>
      <c r="FML818" s="47"/>
      <c r="FMM818" s="47"/>
      <c r="FMN818" s="47"/>
      <c r="FMO818" s="47"/>
      <c r="FMP818" s="47"/>
      <c r="FMQ818" s="47"/>
      <c r="FMR818" s="47"/>
      <c r="FMS818" s="47"/>
      <c r="FMT818" s="47"/>
      <c r="FMU818" s="47"/>
      <c r="FMV818" s="47"/>
      <c r="FMW818" s="47"/>
      <c r="FMX818" s="47"/>
      <c r="FMY818" s="47"/>
      <c r="FMZ818" s="47"/>
      <c r="FNA818" s="47"/>
      <c r="FNB818" s="47"/>
      <c r="FNC818" s="47"/>
      <c r="FND818" s="47"/>
      <c r="FNE818" s="47"/>
      <c r="FNF818" s="47"/>
      <c r="FNG818" s="47"/>
      <c r="FNH818" s="47"/>
      <c r="FNI818" s="47"/>
      <c r="FNJ818" s="47"/>
      <c r="FNK818" s="47"/>
      <c r="FNL818" s="47"/>
      <c r="FNM818" s="47"/>
      <c r="FNN818" s="47"/>
      <c r="FNO818" s="47"/>
      <c r="FNP818" s="47"/>
      <c r="FNQ818" s="47"/>
      <c r="FNR818" s="47"/>
      <c r="FNS818" s="47"/>
      <c r="FNT818" s="47"/>
      <c r="FNU818" s="47"/>
      <c r="FNV818" s="47"/>
      <c r="FNW818" s="47"/>
      <c r="FNX818" s="47"/>
      <c r="FNY818" s="47"/>
      <c r="FNZ818" s="47"/>
      <c r="FOA818" s="47"/>
      <c r="FOB818" s="47"/>
      <c r="FOC818" s="47"/>
      <c r="FOD818" s="47"/>
      <c r="FOE818" s="47"/>
      <c r="FOF818" s="47"/>
      <c r="FOG818" s="47"/>
      <c r="FOH818" s="47"/>
      <c r="FOI818" s="47"/>
      <c r="FOJ818" s="47"/>
      <c r="FOK818" s="47"/>
      <c r="FOL818" s="47"/>
      <c r="FOM818" s="47"/>
      <c r="FON818" s="47"/>
      <c r="FOO818" s="47"/>
      <c r="FOP818" s="47"/>
      <c r="FOQ818" s="47"/>
      <c r="FOR818" s="47"/>
      <c r="FOS818" s="47"/>
      <c r="FOT818" s="47"/>
      <c r="FOU818" s="47"/>
      <c r="FOV818" s="47"/>
      <c r="FOW818" s="47"/>
      <c r="FOX818" s="47"/>
      <c r="FOY818" s="47"/>
      <c r="FOZ818" s="47"/>
      <c r="FPA818" s="47"/>
      <c r="FPB818" s="47"/>
      <c r="FPC818" s="47"/>
      <c r="FPD818" s="47"/>
      <c r="FPE818" s="47"/>
      <c r="FPF818" s="47"/>
      <c r="FPG818" s="47"/>
      <c r="FPH818" s="47"/>
      <c r="FPI818" s="47"/>
      <c r="FPJ818" s="47"/>
      <c r="FPK818" s="47"/>
      <c r="FPL818" s="47"/>
      <c r="FPM818" s="47"/>
      <c r="FPN818" s="47"/>
      <c r="FPO818" s="47"/>
      <c r="FPP818" s="47"/>
      <c r="FPQ818" s="47"/>
      <c r="FPR818" s="47"/>
      <c r="FPS818" s="47"/>
      <c r="FPT818" s="47"/>
      <c r="FPU818" s="47"/>
      <c r="FPV818" s="47"/>
      <c r="FPW818" s="47"/>
      <c r="FPX818" s="47"/>
      <c r="FPY818" s="47"/>
      <c r="FPZ818" s="47"/>
      <c r="FQA818" s="47"/>
      <c r="FQB818" s="47"/>
      <c r="FQC818" s="47"/>
      <c r="FQD818" s="47"/>
      <c r="FQE818" s="47"/>
      <c r="FQF818" s="47"/>
      <c r="FQG818" s="47"/>
      <c r="FQH818" s="47"/>
      <c r="FQI818" s="47"/>
      <c r="FQJ818" s="47"/>
      <c r="FQK818" s="47"/>
      <c r="FQL818" s="47"/>
      <c r="FQM818" s="47"/>
      <c r="FQN818" s="47"/>
      <c r="FQO818" s="47"/>
      <c r="FQP818" s="47"/>
      <c r="FQQ818" s="47"/>
      <c r="FQR818" s="47"/>
      <c r="FQS818" s="47"/>
      <c r="FQT818" s="47"/>
      <c r="FQU818" s="47"/>
      <c r="FQV818" s="47"/>
      <c r="FQW818" s="47"/>
      <c r="FQX818" s="47"/>
      <c r="FQY818" s="47"/>
      <c r="FQZ818" s="47"/>
      <c r="FRA818" s="47"/>
      <c r="FRB818" s="47"/>
      <c r="FRC818" s="47"/>
      <c r="FRD818" s="47"/>
      <c r="FRE818" s="47"/>
      <c r="FRF818" s="47"/>
      <c r="FRG818" s="47"/>
      <c r="FRH818" s="47"/>
      <c r="FRI818" s="47"/>
      <c r="FRJ818" s="47"/>
      <c r="FRK818" s="47"/>
      <c r="FRL818" s="47"/>
      <c r="FRM818" s="47"/>
      <c r="FRN818" s="47"/>
      <c r="FRO818" s="47"/>
      <c r="FRP818" s="47"/>
      <c r="FRQ818" s="47"/>
      <c r="FRR818" s="47"/>
      <c r="FRS818" s="47"/>
      <c r="FRT818" s="47"/>
      <c r="FRU818" s="47"/>
      <c r="FRV818" s="47"/>
      <c r="FRW818" s="47"/>
      <c r="FRX818" s="47"/>
      <c r="FRY818" s="47"/>
      <c r="FRZ818" s="47"/>
      <c r="FSA818" s="47"/>
      <c r="FSB818" s="47"/>
      <c r="FSC818" s="47"/>
      <c r="FSD818" s="47"/>
      <c r="FSE818" s="47"/>
      <c r="FSF818" s="47"/>
      <c r="FSG818" s="47"/>
      <c r="FSH818" s="47"/>
      <c r="FSI818" s="47"/>
      <c r="FSJ818" s="47"/>
      <c r="FSK818" s="47"/>
      <c r="FSL818" s="47"/>
      <c r="FSM818" s="47"/>
      <c r="FSN818" s="47"/>
      <c r="FSO818" s="47"/>
      <c r="FSP818" s="47"/>
      <c r="FSQ818" s="47"/>
      <c r="FSR818" s="47"/>
      <c r="FSS818" s="47"/>
      <c r="FST818" s="47"/>
      <c r="FSU818" s="47"/>
      <c r="FSV818" s="47"/>
      <c r="FSW818" s="47"/>
      <c r="FSX818" s="47"/>
      <c r="FSY818" s="47"/>
      <c r="FSZ818" s="47"/>
      <c r="FTA818" s="47"/>
      <c r="FTB818" s="47"/>
      <c r="FTC818" s="47"/>
      <c r="FTD818" s="47"/>
      <c r="FTE818" s="47"/>
      <c r="FTF818" s="47"/>
      <c r="FTG818" s="47"/>
      <c r="FTH818" s="47"/>
      <c r="FTI818" s="47"/>
      <c r="FTJ818" s="47"/>
      <c r="FTK818" s="47"/>
      <c r="FTL818" s="47"/>
      <c r="FTM818" s="47"/>
      <c r="FTN818" s="47"/>
      <c r="FTO818" s="47"/>
      <c r="FTP818" s="47"/>
      <c r="FTQ818" s="47"/>
      <c r="FTR818" s="47"/>
      <c r="FTS818" s="47"/>
      <c r="FTT818" s="47"/>
      <c r="FTU818" s="47"/>
      <c r="FTV818" s="47"/>
      <c r="FTW818" s="47"/>
      <c r="FTX818" s="47"/>
      <c r="FTY818" s="47"/>
      <c r="FTZ818" s="47"/>
      <c r="FUA818" s="47"/>
      <c r="FUB818" s="47"/>
      <c r="FUC818" s="47"/>
      <c r="FUD818" s="47"/>
      <c r="FUE818" s="47"/>
      <c r="FUF818" s="47"/>
      <c r="FUG818" s="47"/>
      <c r="FUH818" s="47"/>
      <c r="FUI818" s="47"/>
      <c r="FUJ818" s="47"/>
      <c r="FUK818" s="47"/>
      <c r="FUL818" s="47"/>
      <c r="FUM818" s="47"/>
      <c r="FUN818" s="47"/>
      <c r="FUO818" s="47"/>
      <c r="FUP818" s="47"/>
      <c r="FUQ818" s="47"/>
      <c r="FUR818" s="47"/>
      <c r="FUS818" s="47"/>
      <c r="FUT818" s="47"/>
      <c r="FUU818" s="47"/>
      <c r="FUV818" s="47"/>
      <c r="FUW818" s="47"/>
      <c r="FUX818" s="47"/>
      <c r="FUY818" s="47"/>
      <c r="FUZ818" s="47"/>
      <c r="FVA818" s="47"/>
      <c r="FVB818" s="47"/>
      <c r="FVC818" s="47"/>
      <c r="FVD818" s="47"/>
      <c r="FVE818" s="47"/>
      <c r="FVF818" s="47"/>
      <c r="FVG818" s="47"/>
      <c r="FVH818" s="47"/>
      <c r="FVI818" s="47"/>
      <c r="FVJ818" s="47"/>
      <c r="FVK818" s="47"/>
      <c r="FVL818" s="47"/>
      <c r="FVM818" s="47"/>
      <c r="FVN818" s="47"/>
      <c r="FVO818" s="47"/>
      <c r="FVP818" s="47"/>
      <c r="FVQ818" s="47"/>
      <c r="FVR818" s="47"/>
      <c r="FVS818" s="47"/>
      <c r="FVT818" s="47"/>
      <c r="FVU818" s="47"/>
      <c r="FVV818" s="47"/>
      <c r="FVW818" s="47"/>
      <c r="FVX818" s="47"/>
      <c r="FVY818" s="47"/>
      <c r="FVZ818" s="47"/>
      <c r="FWA818" s="47"/>
      <c r="FWB818" s="47"/>
      <c r="FWC818" s="47"/>
      <c r="FWD818" s="47"/>
      <c r="FWE818" s="47"/>
      <c r="FWF818" s="47"/>
      <c r="FWG818" s="47"/>
      <c r="FWH818" s="47"/>
      <c r="FWI818" s="47"/>
      <c r="FWJ818" s="47"/>
      <c r="FWK818" s="47"/>
      <c r="FWL818" s="47"/>
      <c r="FWM818" s="47"/>
      <c r="FWN818" s="47"/>
      <c r="FWO818" s="47"/>
      <c r="FWP818" s="47"/>
      <c r="FWQ818" s="47"/>
      <c r="FWR818" s="47"/>
      <c r="FWS818" s="47"/>
      <c r="FWT818" s="47"/>
      <c r="FWU818" s="47"/>
      <c r="FWV818" s="47"/>
      <c r="FWW818" s="47"/>
      <c r="FWX818" s="47"/>
      <c r="FWY818" s="47"/>
      <c r="FWZ818" s="47"/>
      <c r="FXA818" s="47"/>
      <c r="FXB818" s="47"/>
      <c r="FXC818" s="47"/>
      <c r="FXD818" s="47"/>
      <c r="FXE818" s="47"/>
      <c r="FXF818" s="47"/>
      <c r="FXG818" s="47"/>
      <c r="FXH818" s="47"/>
      <c r="FXI818" s="47"/>
      <c r="FXJ818" s="47"/>
      <c r="FXK818" s="47"/>
      <c r="FXL818" s="47"/>
      <c r="FXM818" s="47"/>
      <c r="FXN818" s="47"/>
      <c r="FXO818" s="47"/>
      <c r="FXP818" s="47"/>
      <c r="FXQ818" s="47"/>
      <c r="FXR818" s="47"/>
      <c r="FXS818" s="47"/>
      <c r="FXT818" s="47"/>
      <c r="FXU818" s="47"/>
      <c r="FXV818" s="47"/>
      <c r="FXW818" s="47"/>
      <c r="FXX818" s="47"/>
      <c r="FXY818" s="47"/>
      <c r="FXZ818" s="47"/>
      <c r="FYA818" s="47"/>
      <c r="FYB818" s="47"/>
      <c r="FYC818" s="47"/>
      <c r="FYD818" s="47"/>
      <c r="FYE818" s="47"/>
      <c r="FYF818" s="47"/>
      <c r="FYG818" s="47"/>
      <c r="FYH818" s="47"/>
      <c r="FYI818" s="47"/>
      <c r="FYJ818" s="47"/>
      <c r="FYK818" s="47"/>
      <c r="FYL818" s="47"/>
      <c r="FYM818" s="47"/>
      <c r="FYN818" s="47"/>
      <c r="FYO818" s="47"/>
      <c r="FYP818" s="47"/>
      <c r="FYQ818" s="47"/>
      <c r="FYR818" s="47"/>
      <c r="FYS818" s="47"/>
      <c r="FYT818" s="47"/>
      <c r="FYU818" s="47"/>
      <c r="FYV818" s="47"/>
      <c r="FYW818" s="47"/>
      <c r="FYX818" s="47"/>
      <c r="FYY818" s="47"/>
      <c r="FYZ818" s="47"/>
      <c r="FZA818" s="47"/>
      <c r="FZB818" s="47"/>
      <c r="FZC818" s="47"/>
      <c r="FZD818" s="47"/>
      <c r="FZE818" s="47"/>
      <c r="FZF818" s="47"/>
      <c r="FZG818" s="47"/>
      <c r="FZH818" s="47"/>
      <c r="FZI818" s="47"/>
      <c r="FZJ818" s="47"/>
      <c r="FZK818" s="47"/>
      <c r="FZL818" s="47"/>
      <c r="FZM818" s="47"/>
      <c r="FZN818" s="47"/>
      <c r="FZO818" s="47"/>
      <c r="FZP818" s="47"/>
      <c r="FZQ818" s="47"/>
      <c r="FZR818" s="47"/>
      <c r="FZS818" s="47"/>
      <c r="FZT818" s="47"/>
      <c r="FZU818" s="47"/>
      <c r="FZV818" s="47"/>
      <c r="FZW818" s="47"/>
      <c r="FZX818" s="47"/>
      <c r="FZY818" s="47"/>
      <c r="FZZ818" s="47"/>
      <c r="GAA818" s="47"/>
      <c r="GAB818" s="47"/>
      <c r="GAC818" s="47"/>
      <c r="GAD818" s="47"/>
      <c r="GAE818" s="47"/>
      <c r="GAF818" s="47"/>
      <c r="GAG818" s="47"/>
      <c r="GAH818" s="47"/>
      <c r="GAI818" s="47"/>
      <c r="GAJ818" s="47"/>
      <c r="GAK818" s="47"/>
      <c r="GAL818" s="47"/>
      <c r="GAM818" s="47"/>
      <c r="GAN818" s="47"/>
      <c r="GAO818" s="47"/>
      <c r="GAP818" s="47"/>
      <c r="GAQ818" s="47"/>
      <c r="GAR818" s="47"/>
      <c r="GAS818" s="47"/>
      <c r="GAT818" s="47"/>
      <c r="GAU818" s="47"/>
      <c r="GAV818" s="47"/>
      <c r="GAW818" s="47"/>
      <c r="GAX818" s="47"/>
      <c r="GAY818" s="47"/>
      <c r="GAZ818" s="47"/>
      <c r="GBA818" s="47"/>
      <c r="GBB818" s="47"/>
      <c r="GBC818" s="47"/>
      <c r="GBD818" s="47"/>
      <c r="GBE818" s="47"/>
      <c r="GBF818" s="47"/>
      <c r="GBG818" s="47"/>
      <c r="GBH818" s="47"/>
      <c r="GBI818" s="47"/>
      <c r="GBJ818" s="47"/>
      <c r="GBK818" s="47"/>
      <c r="GBL818" s="47"/>
      <c r="GBM818" s="47"/>
      <c r="GBN818" s="47"/>
      <c r="GBO818" s="47"/>
      <c r="GBP818" s="47"/>
      <c r="GBQ818" s="47"/>
      <c r="GBR818" s="47"/>
      <c r="GBS818" s="47"/>
      <c r="GBT818" s="47"/>
      <c r="GBU818" s="47"/>
      <c r="GBV818" s="47"/>
      <c r="GBW818" s="47"/>
      <c r="GBX818" s="47"/>
      <c r="GBY818" s="47"/>
      <c r="GBZ818" s="47"/>
      <c r="GCA818" s="47"/>
      <c r="GCB818" s="47"/>
      <c r="GCC818" s="47"/>
      <c r="GCD818" s="47"/>
      <c r="GCE818" s="47"/>
      <c r="GCF818" s="47"/>
      <c r="GCG818" s="47"/>
      <c r="GCH818" s="47"/>
      <c r="GCI818" s="47"/>
      <c r="GCJ818" s="47"/>
      <c r="GCK818" s="47"/>
      <c r="GCL818" s="47"/>
      <c r="GCM818" s="47"/>
      <c r="GCN818" s="47"/>
      <c r="GCO818" s="47"/>
      <c r="GCP818" s="47"/>
      <c r="GCQ818" s="47"/>
      <c r="GCR818" s="47"/>
      <c r="GCS818" s="47"/>
      <c r="GCT818" s="47"/>
      <c r="GCU818" s="47"/>
      <c r="GCV818" s="47"/>
      <c r="GCW818" s="47"/>
      <c r="GCX818" s="47"/>
      <c r="GCY818" s="47"/>
      <c r="GCZ818" s="47"/>
      <c r="GDA818" s="47"/>
      <c r="GDB818" s="47"/>
      <c r="GDC818" s="47"/>
      <c r="GDD818" s="47"/>
      <c r="GDE818" s="47"/>
      <c r="GDF818" s="47"/>
      <c r="GDG818" s="47"/>
      <c r="GDH818" s="47"/>
      <c r="GDI818" s="47"/>
      <c r="GDJ818" s="47"/>
      <c r="GDK818" s="47"/>
      <c r="GDL818" s="47"/>
      <c r="GDM818" s="47"/>
      <c r="GDN818" s="47"/>
      <c r="GDO818" s="47"/>
      <c r="GDP818" s="47"/>
      <c r="GDQ818" s="47"/>
      <c r="GDR818" s="47"/>
      <c r="GDS818" s="47"/>
      <c r="GDT818" s="47"/>
      <c r="GDU818" s="47"/>
      <c r="GDV818" s="47"/>
      <c r="GDW818" s="47"/>
      <c r="GDX818" s="47"/>
      <c r="GDY818" s="47"/>
      <c r="GDZ818" s="47"/>
      <c r="GEA818" s="47"/>
      <c r="GEB818" s="47"/>
      <c r="GEC818" s="47"/>
      <c r="GED818" s="47"/>
      <c r="GEE818" s="47"/>
      <c r="GEF818" s="47"/>
      <c r="GEG818" s="47"/>
      <c r="GEH818" s="47"/>
      <c r="GEI818" s="47"/>
      <c r="GEJ818" s="47"/>
      <c r="GEK818" s="47"/>
      <c r="GEL818" s="47"/>
      <c r="GEM818" s="47"/>
      <c r="GEN818" s="47"/>
      <c r="GEO818" s="47"/>
      <c r="GEP818" s="47"/>
      <c r="GEQ818" s="47"/>
      <c r="GER818" s="47"/>
      <c r="GES818" s="47"/>
      <c r="GET818" s="47"/>
      <c r="GEU818" s="47"/>
      <c r="GEV818" s="47"/>
      <c r="GEW818" s="47"/>
      <c r="GEX818" s="47"/>
      <c r="GEY818" s="47"/>
      <c r="GEZ818" s="47"/>
      <c r="GFA818" s="47"/>
      <c r="GFB818" s="47"/>
      <c r="GFC818" s="47"/>
      <c r="GFD818" s="47"/>
      <c r="GFE818" s="47"/>
      <c r="GFF818" s="47"/>
      <c r="GFG818" s="47"/>
      <c r="GFH818" s="47"/>
      <c r="GFI818" s="47"/>
      <c r="GFJ818" s="47"/>
      <c r="GFK818" s="47"/>
      <c r="GFL818" s="47"/>
      <c r="GFM818" s="47"/>
      <c r="GFN818" s="47"/>
      <c r="GFO818" s="47"/>
      <c r="GFP818" s="47"/>
      <c r="GFQ818" s="47"/>
      <c r="GFR818" s="47"/>
      <c r="GFS818" s="47"/>
      <c r="GFT818" s="47"/>
      <c r="GFU818" s="47"/>
      <c r="GFV818" s="47"/>
      <c r="GFW818" s="47"/>
      <c r="GFX818" s="47"/>
      <c r="GFY818" s="47"/>
      <c r="GFZ818" s="47"/>
      <c r="GGA818" s="47"/>
      <c r="GGB818" s="47"/>
      <c r="GGC818" s="47"/>
      <c r="GGD818" s="47"/>
      <c r="GGE818" s="47"/>
      <c r="GGF818" s="47"/>
      <c r="GGG818" s="47"/>
      <c r="GGH818" s="47"/>
      <c r="GGI818" s="47"/>
      <c r="GGJ818" s="47"/>
      <c r="GGK818" s="47"/>
      <c r="GGL818" s="47"/>
      <c r="GGM818" s="47"/>
      <c r="GGN818" s="47"/>
      <c r="GGO818" s="47"/>
      <c r="GGP818" s="47"/>
      <c r="GGQ818" s="47"/>
      <c r="GGR818" s="47"/>
      <c r="GGS818" s="47"/>
      <c r="GGT818" s="47"/>
      <c r="GGU818" s="47"/>
      <c r="GGV818" s="47"/>
      <c r="GGW818" s="47"/>
      <c r="GGX818" s="47"/>
      <c r="GGY818" s="47"/>
      <c r="GGZ818" s="47"/>
      <c r="GHA818" s="47"/>
      <c r="GHB818" s="47"/>
      <c r="GHC818" s="47"/>
      <c r="GHD818" s="47"/>
      <c r="GHE818" s="47"/>
      <c r="GHF818" s="47"/>
      <c r="GHG818" s="47"/>
      <c r="GHH818" s="47"/>
      <c r="GHI818" s="47"/>
      <c r="GHJ818" s="47"/>
      <c r="GHK818" s="47"/>
      <c r="GHL818" s="47"/>
      <c r="GHM818" s="47"/>
      <c r="GHN818" s="47"/>
      <c r="GHO818" s="47"/>
      <c r="GHP818" s="47"/>
      <c r="GHQ818" s="47"/>
      <c r="GHR818" s="47"/>
      <c r="GHS818" s="47"/>
      <c r="GHT818" s="47"/>
      <c r="GHU818" s="47"/>
      <c r="GHV818" s="47"/>
      <c r="GHW818" s="47"/>
      <c r="GHX818" s="47"/>
      <c r="GHY818" s="47"/>
      <c r="GHZ818" s="47"/>
      <c r="GIA818" s="47"/>
      <c r="GIB818" s="47"/>
      <c r="GIC818" s="47"/>
      <c r="GID818" s="47"/>
      <c r="GIE818" s="47"/>
      <c r="GIF818" s="47"/>
      <c r="GIG818" s="47"/>
      <c r="GIH818" s="47"/>
      <c r="GII818" s="47"/>
      <c r="GIJ818" s="47"/>
      <c r="GIK818" s="47"/>
      <c r="GIL818" s="47"/>
      <c r="GIM818" s="47"/>
      <c r="GIN818" s="47"/>
      <c r="GIO818" s="47"/>
      <c r="GIP818" s="47"/>
      <c r="GIQ818" s="47"/>
      <c r="GIR818" s="47"/>
      <c r="GIS818" s="47"/>
      <c r="GIT818" s="47"/>
      <c r="GIU818" s="47"/>
      <c r="GIV818" s="47"/>
      <c r="GIW818" s="47"/>
      <c r="GIX818" s="47"/>
      <c r="GIY818" s="47"/>
      <c r="GIZ818" s="47"/>
      <c r="GJA818" s="47"/>
      <c r="GJB818" s="47"/>
      <c r="GJC818" s="47"/>
      <c r="GJD818" s="47"/>
      <c r="GJE818" s="47"/>
      <c r="GJF818" s="47"/>
      <c r="GJG818" s="47"/>
      <c r="GJH818" s="47"/>
      <c r="GJI818" s="47"/>
      <c r="GJJ818" s="47"/>
      <c r="GJK818" s="47"/>
      <c r="GJL818" s="47"/>
      <c r="GJM818" s="47"/>
      <c r="GJN818" s="47"/>
      <c r="GJO818" s="47"/>
      <c r="GJP818" s="47"/>
      <c r="GJQ818" s="47"/>
      <c r="GJR818" s="47"/>
      <c r="GJS818" s="47"/>
      <c r="GJT818" s="47"/>
      <c r="GJU818" s="47"/>
      <c r="GJV818" s="47"/>
      <c r="GJW818" s="47"/>
      <c r="GJX818" s="47"/>
      <c r="GJY818" s="47"/>
      <c r="GJZ818" s="47"/>
      <c r="GKA818" s="47"/>
      <c r="GKB818" s="47"/>
      <c r="GKC818" s="47"/>
      <c r="GKD818" s="47"/>
      <c r="GKE818" s="47"/>
      <c r="GKF818" s="47"/>
      <c r="GKG818" s="47"/>
      <c r="GKH818" s="47"/>
      <c r="GKI818" s="47"/>
      <c r="GKJ818" s="47"/>
      <c r="GKK818" s="47"/>
      <c r="GKL818" s="47"/>
      <c r="GKM818" s="47"/>
      <c r="GKN818" s="47"/>
      <c r="GKO818" s="47"/>
      <c r="GKP818" s="47"/>
      <c r="GKQ818" s="47"/>
      <c r="GKR818" s="47"/>
      <c r="GKS818" s="47"/>
      <c r="GKT818" s="47"/>
      <c r="GKU818" s="47"/>
      <c r="GKV818" s="47"/>
      <c r="GKW818" s="47"/>
      <c r="GKX818" s="47"/>
      <c r="GKY818" s="47"/>
      <c r="GKZ818" s="47"/>
      <c r="GLA818" s="47"/>
      <c r="GLB818" s="47"/>
      <c r="GLC818" s="47"/>
      <c r="GLD818" s="47"/>
      <c r="GLE818" s="47"/>
      <c r="GLF818" s="47"/>
      <c r="GLG818" s="47"/>
      <c r="GLH818" s="47"/>
      <c r="GLI818" s="47"/>
      <c r="GLJ818" s="47"/>
      <c r="GLK818" s="47"/>
      <c r="GLL818" s="47"/>
      <c r="GLM818" s="47"/>
      <c r="GLN818" s="47"/>
      <c r="GLO818" s="47"/>
      <c r="GLP818" s="47"/>
      <c r="GLQ818" s="47"/>
      <c r="GLR818" s="47"/>
      <c r="GLS818" s="47"/>
      <c r="GLT818" s="47"/>
      <c r="GLU818" s="47"/>
      <c r="GLV818" s="47"/>
      <c r="GLW818" s="47"/>
      <c r="GLX818" s="47"/>
      <c r="GLY818" s="47"/>
      <c r="GLZ818" s="47"/>
      <c r="GMA818" s="47"/>
      <c r="GMB818" s="47"/>
      <c r="GMC818" s="47"/>
      <c r="GMD818" s="47"/>
      <c r="GME818" s="47"/>
      <c r="GMF818" s="47"/>
      <c r="GMG818" s="47"/>
      <c r="GMH818" s="47"/>
      <c r="GMI818" s="47"/>
      <c r="GMJ818" s="47"/>
      <c r="GMK818" s="47"/>
      <c r="GML818" s="47"/>
      <c r="GMM818" s="47"/>
      <c r="GMN818" s="47"/>
      <c r="GMO818" s="47"/>
      <c r="GMP818" s="47"/>
      <c r="GMQ818" s="47"/>
      <c r="GMR818" s="47"/>
      <c r="GMS818" s="47"/>
      <c r="GMT818" s="47"/>
      <c r="GMU818" s="47"/>
      <c r="GMV818" s="47"/>
      <c r="GMW818" s="47"/>
      <c r="GMX818" s="47"/>
      <c r="GMY818" s="47"/>
      <c r="GMZ818" s="47"/>
      <c r="GNA818" s="47"/>
      <c r="GNB818" s="47"/>
      <c r="GNC818" s="47"/>
      <c r="GND818" s="47"/>
      <c r="GNE818" s="47"/>
      <c r="GNF818" s="47"/>
      <c r="GNG818" s="47"/>
      <c r="GNH818" s="47"/>
      <c r="GNI818" s="47"/>
      <c r="GNJ818" s="47"/>
      <c r="GNK818" s="47"/>
      <c r="GNL818" s="47"/>
      <c r="GNM818" s="47"/>
      <c r="GNN818" s="47"/>
      <c r="GNO818" s="47"/>
      <c r="GNP818" s="47"/>
      <c r="GNQ818" s="47"/>
      <c r="GNR818" s="47"/>
      <c r="GNS818" s="47"/>
      <c r="GNT818" s="47"/>
      <c r="GNU818" s="47"/>
      <c r="GNV818" s="47"/>
      <c r="GNW818" s="47"/>
      <c r="GNX818" s="47"/>
      <c r="GNY818" s="47"/>
      <c r="GNZ818" s="47"/>
      <c r="GOA818" s="47"/>
      <c r="GOB818" s="47"/>
      <c r="GOC818" s="47"/>
      <c r="GOD818" s="47"/>
      <c r="GOE818" s="47"/>
      <c r="GOF818" s="47"/>
      <c r="GOG818" s="47"/>
      <c r="GOH818" s="47"/>
      <c r="GOI818" s="47"/>
      <c r="GOJ818" s="47"/>
      <c r="GOK818" s="47"/>
      <c r="GOL818" s="47"/>
      <c r="GOM818" s="47"/>
      <c r="GON818" s="47"/>
      <c r="GOO818" s="47"/>
      <c r="GOP818" s="47"/>
      <c r="GOQ818" s="47"/>
      <c r="GOR818" s="47"/>
      <c r="GOS818" s="47"/>
      <c r="GOT818" s="47"/>
      <c r="GOU818" s="47"/>
      <c r="GOV818" s="47"/>
      <c r="GOW818" s="47"/>
      <c r="GOX818" s="47"/>
      <c r="GOY818" s="47"/>
      <c r="GOZ818" s="47"/>
      <c r="GPA818" s="47"/>
      <c r="GPB818" s="47"/>
      <c r="GPC818" s="47"/>
      <c r="GPD818" s="47"/>
      <c r="GPE818" s="47"/>
      <c r="GPF818" s="47"/>
      <c r="GPG818" s="47"/>
      <c r="GPH818" s="47"/>
      <c r="GPI818" s="47"/>
      <c r="GPJ818" s="47"/>
      <c r="GPK818" s="47"/>
      <c r="GPL818" s="47"/>
      <c r="GPM818" s="47"/>
      <c r="GPN818" s="47"/>
      <c r="GPO818" s="47"/>
      <c r="GPP818" s="47"/>
      <c r="GPQ818" s="47"/>
      <c r="GPR818" s="47"/>
      <c r="GPS818" s="47"/>
      <c r="GPT818" s="47"/>
      <c r="GPU818" s="47"/>
      <c r="GPV818" s="47"/>
      <c r="GPW818" s="47"/>
      <c r="GPX818" s="47"/>
      <c r="GPY818" s="47"/>
      <c r="GPZ818" s="47"/>
      <c r="GQA818" s="47"/>
      <c r="GQB818" s="47"/>
      <c r="GQC818" s="47"/>
      <c r="GQD818" s="47"/>
      <c r="GQE818" s="47"/>
      <c r="GQF818" s="47"/>
      <c r="GQG818" s="47"/>
      <c r="GQH818" s="47"/>
      <c r="GQI818" s="47"/>
      <c r="GQJ818" s="47"/>
      <c r="GQK818" s="47"/>
      <c r="GQL818" s="47"/>
      <c r="GQM818" s="47"/>
      <c r="GQN818" s="47"/>
      <c r="GQO818" s="47"/>
      <c r="GQP818" s="47"/>
      <c r="GQQ818" s="47"/>
      <c r="GQR818" s="47"/>
      <c r="GQS818" s="47"/>
      <c r="GQT818" s="47"/>
      <c r="GQU818" s="47"/>
      <c r="GQV818" s="47"/>
      <c r="GQW818" s="47"/>
      <c r="GQX818" s="47"/>
      <c r="GQY818" s="47"/>
      <c r="GQZ818" s="47"/>
      <c r="GRA818" s="47"/>
      <c r="GRB818" s="47"/>
      <c r="GRC818" s="47"/>
      <c r="GRD818" s="47"/>
      <c r="GRE818" s="47"/>
      <c r="GRF818" s="47"/>
      <c r="GRG818" s="47"/>
      <c r="GRH818" s="47"/>
      <c r="GRI818" s="47"/>
      <c r="GRJ818" s="47"/>
      <c r="GRK818" s="47"/>
      <c r="GRL818" s="47"/>
      <c r="GRM818" s="47"/>
      <c r="GRN818" s="47"/>
      <c r="GRO818" s="47"/>
      <c r="GRP818" s="47"/>
      <c r="GRQ818" s="47"/>
      <c r="GRR818" s="47"/>
      <c r="GRS818" s="47"/>
      <c r="GRT818" s="47"/>
      <c r="GRU818" s="47"/>
      <c r="GRV818" s="47"/>
      <c r="GRW818" s="47"/>
      <c r="GRX818" s="47"/>
      <c r="GRY818" s="47"/>
      <c r="GRZ818" s="47"/>
      <c r="GSA818" s="47"/>
      <c r="GSB818" s="47"/>
      <c r="GSC818" s="47"/>
      <c r="GSD818" s="47"/>
      <c r="GSE818" s="47"/>
      <c r="GSF818" s="47"/>
      <c r="GSG818" s="47"/>
      <c r="GSH818" s="47"/>
      <c r="GSI818" s="47"/>
      <c r="GSJ818" s="47"/>
      <c r="GSK818" s="47"/>
      <c r="GSL818" s="47"/>
      <c r="GSM818" s="47"/>
      <c r="GSN818" s="47"/>
      <c r="GSO818" s="47"/>
      <c r="GSP818" s="47"/>
      <c r="GSQ818" s="47"/>
      <c r="GSR818" s="47"/>
      <c r="GSS818" s="47"/>
      <c r="GST818" s="47"/>
      <c r="GSU818" s="47"/>
      <c r="GSV818" s="47"/>
      <c r="GSW818" s="47"/>
      <c r="GSX818" s="47"/>
      <c r="GSY818" s="47"/>
      <c r="GSZ818" s="47"/>
      <c r="GTA818" s="47"/>
      <c r="GTB818" s="47"/>
      <c r="GTC818" s="47"/>
      <c r="GTD818" s="47"/>
      <c r="GTE818" s="47"/>
      <c r="GTF818" s="47"/>
      <c r="GTG818" s="47"/>
      <c r="GTH818" s="47"/>
      <c r="GTI818" s="47"/>
      <c r="GTJ818" s="47"/>
      <c r="GTK818" s="47"/>
      <c r="GTL818" s="47"/>
      <c r="GTM818" s="47"/>
      <c r="GTN818" s="47"/>
      <c r="GTO818" s="47"/>
      <c r="GTP818" s="47"/>
      <c r="GTQ818" s="47"/>
      <c r="GTR818" s="47"/>
      <c r="GTS818" s="47"/>
      <c r="GTT818" s="47"/>
      <c r="GTU818" s="47"/>
      <c r="GTV818" s="47"/>
      <c r="GTW818" s="47"/>
      <c r="GTX818" s="47"/>
      <c r="GTY818" s="47"/>
      <c r="GTZ818" s="47"/>
      <c r="GUA818" s="47"/>
      <c r="GUB818" s="47"/>
      <c r="GUC818" s="47"/>
      <c r="GUD818" s="47"/>
      <c r="GUE818" s="47"/>
      <c r="GUF818" s="47"/>
      <c r="GUG818" s="47"/>
      <c r="GUH818" s="47"/>
      <c r="GUI818" s="47"/>
      <c r="GUJ818" s="47"/>
      <c r="GUK818" s="47"/>
      <c r="GUL818" s="47"/>
      <c r="GUM818" s="47"/>
      <c r="GUN818" s="47"/>
      <c r="GUO818" s="47"/>
      <c r="GUP818" s="47"/>
      <c r="GUQ818" s="47"/>
      <c r="GUR818" s="47"/>
      <c r="GUS818" s="47"/>
      <c r="GUT818" s="47"/>
      <c r="GUU818" s="47"/>
      <c r="GUV818" s="47"/>
      <c r="GUW818" s="47"/>
      <c r="GUX818" s="47"/>
      <c r="GUY818" s="47"/>
      <c r="GUZ818" s="47"/>
      <c r="GVA818" s="47"/>
      <c r="GVB818" s="47"/>
      <c r="GVC818" s="47"/>
      <c r="GVD818" s="47"/>
      <c r="GVE818" s="47"/>
      <c r="GVF818" s="47"/>
      <c r="GVG818" s="47"/>
      <c r="GVH818" s="47"/>
      <c r="GVI818" s="47"/>
      <c r="GVJ818" s="47"/>
      <c r="GVK818" s="47"/>
      <c r="GVL818" s="47"/>
      <c r="GVM818" s="47"/>
      <c r="GVN818" s="47"/>
      <c r="GVO818" s="47"/>
      <c r="GVP818" s="47"/>
      <c r="GVQ818" s="47"/>
      <c r="GVR818" s="47"/>
      <c r="GVS818" s="47"/>
      <c r="GVT818" s="47"/>
      <c r="GVU818" s="47"/>
      <c r="GVV818" s="47"/>
      <c r="GVW818" s="47"/>
      <c r="GVX818" s="47"/>
      <c r="GVY818" s="47"/>
      <c r="GVZ818" s="47"/>
      <c r="GWA818" s="47"/>
      <c r="GWB818" s="47"/>
      <c r="GWC818" s="47"/>
      <c r="GWD818" s="47"/>
      <c r="GWE818" s="47"/>
      <c r="GWF818" s="47"/>
      <c r="GWG818" s="47"/>
      <c r="GWH818" s="47"/>
      <c r="GWI818" s="47"/>
      <c r="GWJ818" s="47"/>
      <c r="GWK818" s="47"/>
      <c r="GWL818" s="47"/>
      <c r="GWM818" s="47"/>
      <c r="GWN818" s="47"/>
      <c r="GWO818" s="47"/>
      <c r="GWP818" s="47"/>
      <c r="GWQ818" s="47"/>
      <c r="GWR818" s="47"/>
      <c r="GWS818" s="47"/>
      <c r="GWT818" s="47"/>
      <c r="GWU818" s="47"/>
      <c r="GWV818" s="47"/>
      <c r="GWW818" s="47"/>
      <c r="GWX818" s="47"/>
      <c r="GWY818" s="47"/>
      <c r="GWZ818" s="47"/>
      <c r="GXA818" s="47"/>
      <c r="GXB818" s="47"/>
      <c r="GXC818" s="47"/>
      <c r="GXD818" s="47"/>
      <c r="GXE818" s="47"/>
      <c r="GXF818" s="47"/>
      <c r="GXG818" s="47"/>
      <c r="GXH818" s="47"/>
      <c r="GXI818" s="47"/>
      <c r="GXJ818" s="47"/>
      <c r="GXK818" s="47"/>
      <c r="GXL818" s="47"/>
      <c r="GXM818" s="47"/>
      <c r="GXN818" s="47"/>
      <c r="GXO818" s="47"/>
      <c r="GXP818" s="47"/>
      <c r="GXQ818" s="47"/>
      <c r="GXR818" s="47"/>
      <c r="GXS818" s="47"/>
      <c r="GXT818" s="47"/>
      <c r="GXU818" s="47"/>
      <c r="GXV818" s="47"/>
      <c r="GXW818" s="47"/>
      <c r="GXX818" s="47"/>
      <c r="GXY818" s="47"/>
      <c r="GXZ818" s="47"/>
      <c r="GYA818" s="47"/>
      <c r="GYB818" s="47"/>
      <c r="GYC818" s="47"/>
      <c r="GYD818" s="47"/>
      <c r="GYE818" s="47"/>
      <c r="GYF818" s="47"/>
      <c r="GYG818" s="47"/>
      <c r="GYH818" s="47"/>
      <c r="GYI818" s="47"/>
      <c r="GYJ818" s="47"/>
      <c r="GYK818" s="47"/>
      <c r="GYL818" s="47"/>
      <c r="GYM818" s="47"/>
      <c r="GYN818" s="47"/>
      <c r="GYO818" s="47"/>
      <c r="GYP818" s="47"/>
      <c r="GYQ818" s="47"/>
      <c r="GYR818" s="47"/>
      <c r="GYS818" s="47"/>
      <c r="GYT818" s="47"/>
      <c r="GYU818" s="47"/>
      <c r="GYV818" s="47"/>
      <c r="GYW818" s="47"/>
      <c r="GYX818" s="47"/>
      <c r="GYY818" s="47"/>
      <c r="GYZ818" s="47"/>
      <c r="GZA818" s="47"/>
      <c r="GZB818" s="47"/>
      <c r="GZC818" s="47"/>
      <c r="GZD818" s="47"/>
      <c r="GZE818" s="47"/>
      <c r="GZF818" s="47"/>
      <c r="GZG818" s="47"/>
      <c r="GZH818" s="47"/>
      <c r="GZI818" s="47"/>
      <c r="GZJ818" s="47"/>
      <c r="GZK818" s="47"/>
      <c r="GZL818" s="47"/>
      <c r="GZM818" s="47"/>
      <c r="GZN818" s="47"/>
      <c r="GZO818" s="47"/>
      <c r="GZP818" s="47"/>
      <c r="GZQ818" s="47"/>
      <c r="GZR818" s="47"/>
      <c r="GZS818" s="47"/>
      <c r="GZT818" s="47"/>
      <c r="GZU818" s="47"/>
      <c r="GZV818" s="47"/>
      <c r="GZW818" s="47"/>
      <c r="GZX818" s="47"/>
      <c r="GZY818" s="47"/>
      <c r="GZZ818" s="47"/>
      <c r="HAA818" s="47"/>
      <c r="HAB818" s="47"/>
      <c r="HAC818" s="47"/>
      <c r="HAD818" s="47"/>
      <c r="HAE818" s="47"/>
      <c r="HAF818" s="47"/>
      <c r="HAG818" s="47"/>
      <c r="HAH818" s="47"/>
      <c r="HAI818" s="47"/>
      <c r="HAJ818" s="47"/>
      <c r="HAK818" s="47"/>
      <c r="HAL818" s="47"/>
      <c r="HAM818" s="47"/>
      <c r="HAN818" s="47"/>
      <c r="HAO818" s="47"/>
      <c r="HAP818" s="47"/>
      <c r="HAQ818" s="47"/>
      <c r="HAR818" s="47"/>
      <c r="HAS818" s="47"/>
      <c r="HAT818" s="47"/>
      <c r="HAU818" s="47"/>
      <c r="HAV818" s="47"/>
      <c r="HAW818" s="47"/>
      <c r="HAX818" s="47"/>
      <c r="HAY818" s="47"/>
      <c r="HAZ818" s="47"/>
      <c r="HBA818" s="47"/>
      <c r="HBB818" s="47"/>
      <c r="HBC818" s="47"/>
      <c r="HBD818" s="47"/>
      <c r="HBE818" s="47"/>
      <c r="HBF818" s="47"/>
      <c r="HBG818" s="47"/>
      <c r="HBH818" s="47"/>
      <c r="HBI818" s="47"/>
      <c r="HBJ818" s="47"/>
      <c r="HBK818" s="47"/>
      <c r="HBL818" s="47"/>
      <c r="HBM818" s="47"/>
      <c r="HBN818" s="47"/>
      <c r="HBO818" s="47"/>
      <c r="HBP818" s="47"/>
      <c r="HBQ818" s="47"/>
      <c r="HBR818" s="47"/>
      <c r="HBS818" s="47"/>
      <c r="HBT818" s="47"/>
      <c r="HBU818" s="47"/>
      <c r="HBV818" s="47"/>
      <c r="HBW818" s="47"/>
      <c r="HBX818" s="47"/>
      <c r="HBY818" s="47"/>
      <c r="HBZ818" s="47"/>
      <c r="HCA818" s="47"/>
      <c r="HCB818" s="47"/>
      <c r="HCC818" s="47"/>
      <c r="HCD818" s="47"/>
      <c r="HCE818" s="47"/>
      <c r="HCF818" s="47"/>
      <c r="HCG818" s="47"/>
      <c r="HCH818" s="47"/>
      <c r="HCI818" s="47"/>
      <c r="HCJ818" s="47"/>
      <c r="HCK818" s="47"/>
      <c r="HCL818" s="47"/>
      <c r="HCM818" s="47"/>
      <c r="HCN818" s="47"/>
      <c r="HCO818" s="47"/>
      <c r="HCP818" s="47"/>
      <c r="HCQ818" s="47"/>
      <c r="HCR818" s="47"/>
      <c r="HCS818" s="47"/>
      <c r="HCT818" s="47"/>
      <c r="HCU818" s="47"/>
      <c r="HCV818" s="47"/>
      <c r="HCW818" s="47"/>
      <c r="HCX818" s="47"/>
      <c r="HCY818" s="47"/>
      <c r="HCZ818" s="47"/>
      <c r="HDA818" s="47"/>
      <c r="HDB818" s="47"/>
      <c r="HDC818" s="47"/>
      <c r="HDD818" s="47"/>
      <c r="HDE818" s="47"/>
      <c r="HDF818" s="47"/>
      <c r="HDG818" s="47"/>
      <c r="HDH818" s="47"/>
      <c r="HDI818" s="47"/>
      <c r="HDJ818" s="47"/>
      <c r="HDK818" s="47"/>
      <c r="HDL818" s="47"/>
      <c r="HDM818" s="47"/>
      <c r="HDN818" s="47"/>
      <c r="HDO818" s="47"/>
      <c r="HDP818" s="47"/>
      <c r="HDQ818" s="47"/>
      <c r="HDR818" s="47"/>
      <c r="HDS818" s="47"/>
      <c r="HDT818" s="47"/>
      <c r="HDU818" s="47"/>
      <c r="HDV818" s="47"/>
      <c r="HDW818" s="47"/>
      <c r="HDX818" s="47"/>
      <c r="HDY818" s="47"/>
      <c r="HDZ818" s="47"/>
      <c r="HEA818" s="47"/>
      <c r="HEB818" s="47"/>
      <c r="HEC818" s="47"/>
      <c r="HED818" s="47"/>
      <c r="HEE818" s="47"/>
      <c r="HEF818" s="47"/>
      <c r="HEG818" s="47"/>
      <c r="HEH818" s="47"/>
      <c r="HEI818" s="47"/>
      <c r="HEJ818" s="47"/>
      <c r="HEK818" s="47"/>
      <c r="HEL818" s="47"/>
      <c r="HEM818" s="47"/>
      <c r="HEN818" s="47"/>
      <c r="HEO818" s="47"/>
      <c r="HEP818" s="47"/>
      <c r="HEQ818" s="47"/>
      <c r="HER818" s="47"/>
      <c r="HES818" s="47"/>
      <c r="HET818" s="47"/>
      <c r="HEU818" s="47"/>
      <c r="HEV818" s="47"/>
      <c r="HEW818" s="47"/>
      <c r="HEX818" s="47"/>
      <c r="HEY818" s="47"/>
      <c r="HEZ818" s="47"/>
      <c r="HFA818" s="47"/>
      <c r="HFB818" s="47"/>
      <c r="HFC818" s="47"/>
      <c r="HFD818" s="47"/>
      <c r="HFE818" s="47"/>
      <c r="HFF818" s="47"/>
      <c r="HFG818" s="47"/>
      <c r="HFH818" s="47"/>
      <c r="HFI818" s="47"/>
      <c r="HFJ818" s="47"/>
      <c r="HFK818" s="47"/>
      <c r="HFL818" s="47"/>
      <c r="HFM818" s="47"/>
      <c r="HFN818" s="47"/>
      <c r="HFO818" s="47"/>
      <c r="HFP818" s="47"/>
      <c r="HFQ818" s="47"/>
      <c r="HFR818" s="47"/>
      <c r="HFS818" s="47"/>
      <c r="HFT818" s="47"/>
      <c r="HFU818" s="47"/>
      <c r="HFV818" s="47"/>
      <c r="HFW818" s="47"/>
      <c r="HFX818" s="47"/>
      <c r="HFY818" s="47"/>
      <c r="HFZ818" s="47"/>
      <c r="HGA818" s="47"/>
      <c r="HGB818" s="47"/>
      <c r="HGC818" s="47"/>
      <c r="HGD818" s="47"/>
      <c r="HGE818" s="47"/>
      <c r="HGF818" s="47"/>
      <c r="HGG818" s="47"/>
      <c r="HGH818" s="47"/>
      <c r="HGI818" s="47"/>
      <c r="HGJ818" s="47"/>
      <c r="HGK818" s="47"/>
      <c r="HGL818" s="47"/>
      <c r="HGM818" s="47"/>
      <c r="HGN818" s="47"/>
      <c r="HGO818" s="47"/>
      <c r="HGP818" s="47"/>
      <c r="HGQ818" s="47"/>
      <c r="HGR818" s="47"/>
      <c r="HGS818" s="47"/>
      <c r="HGT818" s="47"/>
      <c r="HGU818" s="47"/>
      <c r="HGV818" s="47"/>
      <c r="HGW818" s="47"/>
      <c r="HGX818" s="47"/>
      <c r="HGY818" s="47"/>
      <c r="HGZ818" s="47"/>
      <c r="HHA818" s="47"/>
      <c r="HHB818" s="47"/>
      <c r="HHC818" s="47"/>
      <c r="HHD818" s="47"/>
      <c r="HHE818" s="47"/>
      <c r="HHF818" s="47"/>
      <c r="HHG818" s="47"/>
      <c r="HHH818" s="47"/>
      <c r="HHI818" s="47"/>
      <c r="HHJ818" s="47"/>
      <c r="HHK818" s="47"/>
      <c r="HHL818" s="47"/>
      <c r="HHM818" s="47"/>
      <c r="HHN818" s="47"/>
      <c r="HHO818" s="47"/>
      <c r="HHP818" s="47"/>
      <c r="HHQ818" s="47"/>
      <c r="HHR818" s="47"/>
      <c r="HHS818" s="47"/>
      <c r="HHT818" s="47"/>
      <c r="HHU818" s="47"/>
      <c r="HHV818" s="47"/>
      <c r="HHW818" s="47"/>
      <c r="HHX818" s="47"/>
      <c r="HHY818" s="47"/>
      <c r="HHZ818" s="47"/>
      <c r="HIA818" s="47"/>
      <c r="HIB818" s="47"/>
      <c r="HIC818" s="47"/>
      <c r="HID818" s="47"/>
      <c r="HIE818" s="47"/>
      <c r="HIF818" s="47"/>
      <c r="HIG818" s="47"/>
      <c r="HIH818" s="47"/>
      <c r="HII818" s="47"/>
      <c r="HIJ818" s="47"/>
      <c r="HIK818" s="47"/>
      <c r="HIL818" s="47"/>
      <c r="HIM818" s="47"/>
      <c r="HIN818" s="47"/>
      <c r="HIO818" s="47"/>
      <c r="HIP818" s="47"/>
      <c r="HIQ818" s="47"/>
      <c r="HIR818" s="47"/>
      <c r="HIS818" s="47"/>
      <c r="HIT818" s="47"/>
      <c r="HIU818" s="47"/>
      <c r="HIV818" s="47"/>
      <c r="HIW818" s="47"/>
      <c r="HIX818" s="47"/>
      <c r="HIY818" s="47"/>
      <c r="HIZ818" s="47"/>
      <c r="HJA818" s="47"/>
      <c r="HJB818" s="47"/>
      <c r="HJC818" s="47"/>
      <c r="HJD818" s="47"/>
      <c r="HJE818" s="47"/>
      <c r="HJF818" s="47"/>
      <c r="HJG818" s="47"/>
      <c r="HJH818" s="47"/>
      <c r="HJI818" s="47"/>
      <c r="HJJ818" s="47"/>
      <c r="HJK818" s="47"/>
      <c r="HJL818" s="47"/>
      <c r="HJM818" s="47"/>
      <c r="HJN818" s="47"/>
      <c r="HJO818" s="47"/>
      <c r="HJP818" s="47"/>
      <c r="HJQ818" s="47"/>
      <c r="HJR818" s="47"/>
      <c r="HJS818" s="47"/>
      <c r="HJT818" s="47"/>
      <c r="HJU818" s="47"/>
      <c r="HJV818" s="47"/>
      <c r="HJW818" s="47"/>
      <c r="HJX818" s="47"/>
      <c r="HJY818" s="47"/>
      <c r="HJZ818" s="47"/>
      <c r="HKA818" s="47"/>
      <c r="HKB818" s="47"/>
      <c r="HKC818" s="47"/>
      <c r="HKD818" s="47"/>
      <c r="HKE818" s="47"/>
      <c r="HKF818" s="47"/>
      <c r="HKG818" s="47"/>
      <c r="HKH818" s="47"/>
      <c r="HKI818" s="47"/>
      <c r="HKJ818" s="47"/>
      <c r="HKK818" s="47"/>
      <c r="HKL818" s="47"/>
      <c r="HKM818" s="47"/>
      <c r="HKN818" s="47"/>
      <c r="HKO818" s="47"/>
      <c r="HKP818" s="47"/>
      <c r="HKQ818" s="47"/>
      <c r="HKR818" s="47"/>
      <c r="HKS818" s="47"/>
      <c r="HKT818" s="47"/>
      <c r="HKU818" s="47"/>
      <c r="HKV818" s="47"/>
      <c r="HKW818" s="47"/>
      <c r="HKX818" s="47"/>
      <c r="HKY818" s="47"/>
      <c r="HKZ818" s="47"/>
      <c r="HLA818" s="47"/>
      <c r="HLB818" s="47"/>
      <c r="HLC818" s="47"/>
      <c r="HLD818" s="47"/>
      <c r="HLE818" s="47"/>
      <c r="HLF818" s="47"/>
      <c r="HLG818" s="47"/>
      <c r="HLH818" s="47"/>
      <c r="HLI818" s="47"/>
      <c r="HLJ818" s="47"/>
      <c r="HLK818" s="47"/>
      <c r="HLL818" s="47"/>
      <c r="HLM818" s="47"/>
      <c r="HLN818" s="47"/>
      <c r="HLO818" s="47"/>
      <c r="HLP818" s="47"/>
      <c r="HLQ818" s="47"/>
      <c r="HLR818" s="47"/>
      <c r="HLS818" s="47"/>
      <c r="HLT818" s="47"/>
      <c r="HLU818" s="47"/>
      <c r="HLV818" s="47"/>
      <c r="HLW818" s="47"/>
      <c r="HLX818" s="47"/>
      <c r="HLY818" s="47"/>
      <c r="HLZ818" s="47"/>
      <c r="HMA818" s="47"/>
      <c r="HMB818" s="47"/>
      <c r="HMC818" s="47"/>
      <c r="HMD818" s="47"/>
      <c r="HME818" s="47"/>
      <c r="HMF818" s="47"/>
      <c r="HMG818" s="47"/>
      <c r="HMH818" s="47"/>
      <c r="HMI818" s="47"/>
      <c r="HMJ818" s="47"/>
      <c r="HMK818" s="47"/>
      <c r="HML818" s="47"/>
      <c r="HMM818" s="47"/>
      <c r="HMN818" s="47"/>
      <c r="HMO818" s="47"/>
      <c r="HMP818" s="47"/>
      <c r="HMQ818" s="47"/>
      <c r="HMR818" s="47"/>
      <c r="HMS818" s="47"/>
      <c r="HMT818" s="47"/>
      <c r="HMU818" s="47"/>
      <c r="HMV818" s="47"/>
      <c r="HMW818" s="47"/>
      <c r="HMX818" s="47"/>
      <c r="HMY818" s="47"/>
      <c r="HMZ818" s="47"/>
      <c r="HNA818" s="47"/>
      <c r="HNB818" s="47"/>
      <c r="HNC818" s="47"/>
      <c r="HND818" s="47"/>
      <c r="HNE818" s="47"/>
      <c r="HNF818" s="47"/>
      <c r="HNG818" s="47"/>
      <c r="HNH818" s="47"/>
      <c r="HNI818" s="47"/>
      <c r="HNJ818" s="47"/>
      <c r="HNK818" s="47"/>
      <c r="HNL818" s="47"/>
      <c r="HNM818" s="47"/>
      <c r="HNN818" s="47"/>
      <c r="HNO818" s="47"/>
      <c r="HNP818" s="47"/>
      <c r="HNQ818" s="47"/>
      <c r="HNR818" s="47"/>
      <c r="HNS818" s="47"/>
      <c r="HNT818" s="47"/>
      <c r="HNU818" s="47"/>
      <c r="HNV818" s="47"/>
      <c r="HNW818" s="47"/>
      <c r="HNX818" s="47"/>
      <c r="HNY818" s="47"/>
      <c r="HNZ818" s="47"/>
      <c r="HOA818" s="47"/>
      <c r="HOB818" s="47"/>
      <c r="HOC818" s="47"/>
      <c r="HOD818" s="47"/>
      <c r="HOE818" s="47"/>
      <c r="HOF818" s="47"/>
      <c r="HOG818" s="47"/>
      <c r="HOH818" s="47"/>
      <c r="HOI818" s="47"/>
      <c r="HOJ818" s="47"/>
      <c r="HOK818" s="47"/>
      <c r="HOL818" s="47"/>
      <c r="HOM818" s="47"/>
      <c r="HON818" s="47"/>
      <c r="HOO818" s="47"/>
      <c r="HOP818" s="47"/>
      <c r="HOQ818" s="47"/>
      <c r="HOR818" s="47"/>
      <c r="HOS818" s="47"/>
      <c r="HOT818" s="47"/>
      <c r="HOU818" s="47"/>
      <c r="HOV818" s="47"/>
      <c r="HOW818" s="47"/>
      <c r="HOX818" s="47"/>
      <c r="HOY818" s="47"/>
      <c r="HOZ818" s="47"/>
      <c r="HPA818" s="47"/>
      <c r="HPB818" s="47"/>
      <c r="HPC818" s="47"/>
      <c r="HPD818" s="47"/>
      <c r="HPE818" s="47"/>
      <c r="HPF818" s="47"/>
      <c r="HPG818" s="47"/>
      <c r="HPH818" s="47"/>
      <c r="HPI818" s="47"/>
      <c r="HPJ818" s="47"/>
      <c r="HPK818" s="47"/>
      <c r="HPL818" s="47"/>
      <c r="HPM818" s="47"/>
      <c r="HPN818" s="47"/>
      <c r="HPO818" s="47"/>
      <c r="HPP818" s="47"/>
      <c r="HPQ818" s="47"/>
      <c r="HPR818" s="47"/>
      <c r="HPS818" s="47"/>
      <c r="HPT818" s="47"/>
      <c r="HPU818" s="47"/>
      <c r="HPV818" s="47"/>
      <c r="HPW818" s="47"/>
      <c r="HPX818" s="47"/>
      <c r="HPY818" s="47"/>
      <c r="HPZ818" s="47"/>
      <c r="HQA818" s="47"/>
      <c r="HQB818" s="47"/>
      <c r="HQC818" s="47"/>
      <c r="HQD818" s="47"/>
      <c r="HQE818" s="47"/>
      <c r="HQF818" s="47"/>
      <c r="HQG818" s="47"/>
      <c r="HQH818" s="47"/>
      <c r="HQI818" s="47"/>
      <c r="HQJ818" s="47"/>
      <c r="HQK818" s="47"/>
      <c r="HQL818" s="47"/>
      <c r="HQM818" s="47"/>
      <c r="HQN818" s="47"/>
      <c r="HQO818" s="47"/>
      <c r="HQP818" s="47"/>
      <c r="HQQ818" s="47"/>
      <c r="HQR818" s="47"/>
      <c r="HQS818" s="47"/>
      <c r="HQT818" s="47"/>
      <c r="HQU818" s="47"/>
      <c r="HQV818" s="47"/>
      <c r="HQW818" s="47"/>
      <c r="HQX818" s="47"/>
      <c r="HQY818" s="47"/>
      <c r="HQZ818" s="47"/>
      <c r="HRA818" s="47"/>
      <c r="HRB818" s="47"/>
      <c r="HRC818" s="47"/>
      <c r="HRD818" s="47"/>
      <c r="HRE818" s="47"/>
      <c r="HRF818" s="47"/>
      <c r="HRG818" s="47"/>
      <c r="HRH818" s="47"/>
      <c r="HRI818" s="47"/>
      <c r="HRJ818" s="47"/>
      <c r="HRK818" s="47"/>
      <c r="HRL818" s="47"/>
      <c r="HRM818" s="47"/>
      <c r="HRN818" s="47"/>
      <c r="HRO818" s="47"/>
      <c r="HRP818" s="47"/>
      <c r="HRQ818" s="47"/>
      <c r="HRR818" s="47"/>
      <c r="HRS818" s="47"/>
      <c r="HRT818" s="47"/>
      <c r="HRU818" s="47"/>
      <c r="HRV818" s="47"/>
      <c r="HRW818" s="47"/>
      <c r="HRX818" s="47"/>
      <c r="HRY818" s="47"/>
      <c r="HRZ818" s="47"/>
      <c r="HSA818" s="47"/>
      <c r="HSB818" s="47"/>
      <c r="HSC818" s="47"/>
      <c r="HSD818" s="47"/>
      <c r="HSE818" s="47"/>
      <c r="HSF818" s="47"/>
      <c r="HSG818" s="47"/>
      <c r="HSH818" s="47"/>
      <c r="HSI818" s="47"/>
      <c r="HSJ818" s="47"/>
      <c r="HSK818" s="47"/>
      <c r="HSL818" s="47"/>
      <c r="HSM818" s="47"/>
      <c r="HSN818" s="47"/>
      <c r="HSO818" s="47"/>
      <c r="HSP818" s="47"/>
      <c r="HSQ818" s="47"/>
      <c r="HSR818" s="47"/>
      <c r="HSS818" s="47"/>
      <c r="HST818" s="47"/>
      <c r="HSU818" s="47"/>
      <c r="HSV818" s="47"/>
      <c r="HSW818" s="47"/>
      <c r="HSX818" s="47"/>
      <c r="HSY818" s="47"/>
      <c r="HSZ818" s="47"/>
      <c r="HTA818" s="47"/>
      <c r="HTB818" s="47"/>
      <c r="HTC818" s="47"/>
      <c r="HTD818" s="47"/>
      <c r="HTE818" s="47"/>
      <c r="HTF818" s="47"/>
      <c r="HTG818" s="47"/>
      <c r="HTH818" s="47"/>
      <c r="HTI818" s="47"/>
      <c r="HTJ818" s="47"/>
      <c r="HTK818" s="47"/>
      <c r="HTL818" s="47"/>
      <c r="HTM818" s="47"/>
      <c r="HTN818" s="47"/>
      <c r="HTO818" s="47"/>
      <c r="HTP818" s="47"/>
      <c r="HTQ818" s="47"/>
      <c r="HTR818" s="47"/>
      <c r="HTS818" s="47"/>
      <c r="HTT818" s="47"/>
      <c r="HTU818" s="47"/>
      <c r="HTV818" s="47"/>
      <c r="HTW818" s="47"/>
      <c r="HTX818" s="47"/>
      <c r="HTY818" s="47"/>
      <c r="HTZ818" s="47"/>
      <c r="HUA818" s="47"/>
      <c r="HUB818" s="47"/>
      <c r="HUC818" s="47"/>
      <c r="HUD818" s="47"/>
      <c r="HUE818" s="47"/>
      <c r="HUF818" s="47"/>
      <c r="HUG818" s="47"/>
      <c r="HUH818" s="47"/>
      <c r="HUI818" s="47"/>
      <c r="HUJ818" s="47"/>
      <c r="HUK818" s="47"/>
      <c r="HUL818" s="47"/>
      <c r="HUM818" s="47"/>
      <c r="HUN818" s="47"/>
      <c r="HUO818" s="47"/>
      <c r="HUP818" s="47"/>
      <c r="HUQ818" s="47"/>
      <c r="HUR818" s="47"/>
      <c r="HUS818" s="47"/>
      <c r="HUT818" s="47"/>
      <c r="HUU818" s="47"/>
      <c r="HUV818" s="47"/>
      <c r="HUW818" s="47"/>
      <c r="HUX818" s="47"/>
      <c r="HUY818" s="47"/>
      <c r="HUZ818" s="47"/>
      <c r="HVA818" s="47"/>
      <c r="HVB818" s="47"/>
      <c r="HVC818" s="47"/>
      <c r="HVD818" s="47"/>
      <c r="HVE818" s="47"/>
      <c r="HVF818" s="47"/>
      <c r="HVG818" s="47"/>
      <c r="HVH818" s="47"/>
      <c r="HVI818" s="47"/>
      <c r="HVJ818" s="47"/>
      <c r="HVK818" s="47"/>
      <c r="HVL818" s="47"/>
      <c r="HVM818" s="47"/>
      <c r="HVN818" s="47"/>
      <c r="HVO818" s="47"/>
      <c r="HVP818" s="47"/>
      <c r="HVQ818" s="47"/>
      <c r="HVR818" s="47"/>
      <c r="HVS818" s="47"/>
      <c r="HVT818" s="47"/>
      <c r="HVU818" s="47"/>
      <c r="HVV818" s="47"/>
      <c r="HVW818" s="47"/>
      <c r="HVX818" s="47"/>
      <c r="HVY818" s="47"/>
      <c r="HVZ818" s="47"/>
      <c r="HWA818" s="47"/>
      <c r="HWB818" s="47"/>
      <c r="HWC818" s="47"/>
      <c r="HWD818" s="47"/>
      <c r="HWE818" s="47"/>
      <c r="HWF818" s="47"/>
      <c r="HWG818" s="47"/>
      <c r="HWH818" s="47"/>
      <c r="HWI818" s="47"/>
      <c r="HWJ818" s="47"/>
      <c r="HWK818" s="47"/>
      <c r="HWL818" s="47"/>
      <c r="HWM818" s="47"/>
      <c r="HWN818" s="47"/>
      <c r="HWO818" s="47"/>
      <c r="HWP818" s="47"/>
      <c r="HWQ818" s="47"/>
      <c r="HWR818" s="47"/>
      <c r="HWS818" s="47"/>
      <c r="HWT818" s="47"/>
      <c r="HWU818" s="47"/>
      <c r="HWV818" s="47"/>
      <c r="HWW818" s="47"/>
      <c r="HWX818" s="47"/>
      <c r="HWY818" s="47"/>
      <c r="HWZ818" s="47"/>
      <c r="HXA818" s="47"/>
      <c r="HXB818" s="47"/>
      <c r="HXC818" s="47"/>
      <c r="HXD818" s="47"/>
      <c r="HXE818" s="47"/>
      <c r="HXF818" s="47"/>
      <c r="HXG818" s="47"/>
      <c r="HXH818" s="47"/>
      <c r="HXI818" s="47"/>
      <c r="HXJ818" s="47"/>
      <c r="HXK818" s="47"/>
      <c r="HXL818" s="47"/>
      <c r="HXM818" s="47"/>
      <c r="HXN818" s="47"/>
      <c r="HXO818" s="47"/>
      <c r="HXP818" s="47"/>
      <c r="HXQ818" s="47"/>
      <c r="HXR818" s="47"/>
      <c r="HXS818" s="47"/>
      <c r="HXT818" s="47"/>
      <c r="HXU818" s="47"/>
      <c r="HXV818" s="47"/>
      <c r="HXW818" s="47"/>
      <c r="HXX818" s="47"/>
      <c r="HXY818" s="47"/>
      <c r="HXZ818" s="47"/>
      <c r="HYA818" s="47"/>
      <c r="HYB818" s="47"/>
      <c r="HYC818" s="47"/>
      <c r="HYD818" s="47"/>
      <c r="HYE818" s="47"/>
      <c r="HYF818" s="47"/>
      <c r="HYG818" s="47"/>
      <c r="HYH818" s="47"/>
      <c r="HYI818" s="47"/>
      <c r="HYJ818" s="47"/>
      <c r="HYK818" s="47"/>
      <c r="HYL818" s="47"/>
      <c r="HYM818" s="47"/>
      <c r="HYN818" s="47"/>
      <c r="HYO818" s="47"/>
      <c r="HYP818" s="47"/>
      <c r="HYQ818" s="47"/>
      <c r="HYR818" s="47"/>
      <c r="HYS818" s="47"/>
      <c r="HYT818" s="47"/>
      <c r="HYU818" s="47"/>
      <c r="HYV818" s="47"/>
      <c r="HYW818" s="47"/>
      <c r="HYX818" s="47"/>
      <c r="HYY818" s="47"/>
      <c r="HYZ818" s="47"/>
      <c r="HZA818" s="47"/>
      <c r="HZB818" s="47"/>
      <c r="HZC818" s="47"/>
      <c r="HZD818" s="47"/>
      <c r="HZE818" s="47"/>
      <c r="HZF818" s="47"/>
      <c r="HZG818" s="47"/>
      <c r="HZH818" s="47"/>
      <c r="HZI818" s="47"/>
      <c r="HZJ818" s="47"/>
      <c r="HZK818" s="47"/>
      <c r="HZL818" s="47"/>
      <c r="HZM818" s="47"/>
      <c r="HZN818" s="47"/>
      <c r="HZO818" s="47"/>
      <c r="HZP818" s="47"/>
      <c r="HZQ818" s="47"/>
      <c r="HZR818" s="47"/>
      <c r="HZS818" s="47"/>
      <c r="HZT818" s="47"/>
      <c r="HZU818" s="47"/>
      <c r="HZV818" s="47"/>
      <c r="HZW818" s="47"/>
      <c r="HZX818" s="47"/>
      <c r="HZY818" s="47"/>
      <c r="HZZ818" s="47"/>
      <c r="IAA818" s="47"/>
      <c r="IAB818" s="47"/>
      <c r="IAC818" s="47"/>
      <c r="IAD818" s="47"/>
      <c r="IAE818" s="47"/>
      <c r="IAF818" s="47"/>
      <c r="IAG818" s="47"/>
      <c r="IAH818" s="47"/>
      <c r="IAI818" s="47"/>
      <c r="IAJ818" s="47"/>
      <c r="IAK818" s="47"/>
      <c r="IAL818" s="47"/>
      <c r="IAM818" s="47"/>
      <c r="IAN818" s="47"/>
      <c r="IAO818" s="47"/>
      <c r="IAP818" s="47"/>
      <c r="IAQ818" s="47"/>
      <c r="IAR818" s="47"/>
      <c r="IAS818" s="47"/>
      <c r="IAT818" s="47"/>
      <c r="IAU818" s="47"/>
      <c r="IAV818" s="47"/>
      <c r="IAW818" s="47"/>
      <c r="IAX818" s="47"/>
      <c r="IAY818" s="47"/>
      <c r="IAZ818" s="47"/>
      <c r="IBA818" s="47"/>
      <c r="IBB818" s="47"/>
      <c r="IBC818" s="47"/>
      <c r="IBD818" s="47"/>
      <c r="IBE818" s="47"/>
      <c r="IBF818" s="47"/>
      <c r="IBG818" s="47"/>
      <c r="IBH818" s="47"/>
      <c r="IBI818" s="47"/>
      <c r="IBJ818" s="47"/>
      <c r="IBK818" s="47"/>
      <c r="IBL818" s="47"/>
      <c r="IBM818" s="47"/>
      <c r="IBN818" s="47"/>
      <c r="IBO818" s="47"/>
      <c r="IBP818" s="47"/>
      <c r="IBQ818" s="47"/>
      <c r="IBR818" s="47"/>
      <c r="IBS818" s="47"/>
      <c r="IBT818" s="47"/>
      <c r="IBU818" s="47"/>
      <c r="IBV818" s="47"/>
      <c r="IBW818" s="47"/>
      <c r="IBX818" s="47"/>
      <c r="IBY818" s="47"/>
      <c r="IBZ818" s="47"/>
      <c r="ICA818" s="47"/>
      <c r="ICB818" s="47"/>
      <c r="ICC818" s="47"/>
      <c r="ICD818" s="47"/>
      <c r="ICE818" s="47"/>
      <c r="ICF818" s="47"/>
      <c r="ICG818" s="47"/>
      <c r="ICH818" s="47"/>
      <c r="ICI818" s="47"/>
      <c r="ICJ818" s="47"/>
      <c r="ICK818" s="47"/>
      <c r="ICL818" s="47"/>
      <c r="ICM818" s="47"/>
      <c r="ICN818" s="47"/>
      <c r="ICO818" s="47"/>
      <c r="ICP818" s="47"/>
      <c r="ICQ818" s="47"/>
      <c r="ICR818" s="47"/>
      <c r="ICS818" s="47"/>
      <c r="ICT818" s="47"/>
      <c r="ICU818" s="47"/>
      <c r="ICV818" s="47"/>
      <c r="ICW818" s="47"/>
      <c r="ICX818" s="47"/>
      <c r="ICY818" s="47"/>
      <c r="ICZ818" s="47"/>
      <c r="IDA818" s="47"/>
      <c r="IDB818" s="47"/>
      <c r="IDC818" s="47"/>
      <c r="IDD818" s="47"/>
      <c r="IDE818" s="47"/>
      <c r="IDF818" s="47"/>
      <c r="IDG818" s="47"/>
      <c r="IDH818" s="47"/>
      <c r="IDI818" s="47"/>
      <c r="IDJ818" s="47"/>
      <c r="IDK818" s="47"/>
      <c r="IDL818" s="47"/>
      <c r="IDM818" s="47"/>
      <c r="IDN818" s="47"/>
      <c r="IDO818" s="47"/>
      <c r="IDP818" s="47"/>
      <c r="IDQ818" s="47"/>
      <c r="IDR818" s="47"/>
      <c r="IDS818" s="47"/>
      <c r="IDT818" s="47"/>
      <c r="IDU818" s="47"/>
      <c r="IDV818" s="47"/>
      <c r="IDW818" s="47"/>
      <c r="IDX818" s="47"/>
      <c r="IDY818" s="47"/>
      <c r="IDZ818" s="47"/>
      <c r="IEA818" s="47"/>
      <c r="IEB818" s="47"/>
      <c r="IEC818" s="47"/>
      <c r="IED818" s="47"/>
      <c r="IEE818" s="47"/>
      <c r="IEF818" s="47"/>
      <c r="IEG818" s="47"/>
      <c r="IEH818" s="47"/>
      <c r="IEI818" s="47"/>
      <c r="IEJ818" s="47"/>
      <c r="IEK818" s="47"/>
      <c r="IEL818" s="47"/>
      <c r="IEM818" s="47"/>
      <c r="IEN818" s="47"/>
      <c r="IEO818" s="47"/>
      <c r="IEP818" s="47"/>
      <c r="IEQ818" s="47"/>
      <c r="IER818" s="47"/>
      <c r="IES818" s="47"/>
      <c r="IET818" s="47"/>
      <c r="IEU818" s="47"/>
      <c r="IEV818" s="47"/>
      <c r="IEW818" s="47"/>
      <c r="IEX818" s="47"/>
      <c r="IEY818" s="47"/>
      <c r="IEZ818" s="47"/>
      <c r="IFA818" s="47"/>
      <c r="IFB818" s="47"/>
      <c r="IFC818" s="47"/>
      <c r="IFD818" s="47"/>
      <c r="IFE818" s="47"/>
      <c r="IFF818" s="47"/>
      <c r="IFG818" s="47"/>
      <c r="IFH818" s="47"/>
      <c r="IFI818" s="47"/>
      <c r="IFJ818" s="47"/>
      <c r="IFK818" s="47"/>
      <c r="IFL818" s="47"/>
      <c r="IFM818" s="47"/>
      <c r="IFN818" s="47"/>
      <c r="IFO818" s="47"/>
      <c r="IFP818" s="47"/>
      <c r="IFQ818" s="47"/>
      <c r="IFR818" s="47"/>
      <c r="IFS818" s="47"/>
      <c r="IFT818" s="47"/>
      <c r="IFU818" s="47"/>
      <c r="IFV818" s="47"/>
      <c r="IFW818" s="47"/>
      <c r="IFX818" s="47"/>
      <c r="IFY818" s="47"/>
      <c r="IFZ818" s="47"/>
      <c r="IGA818" s="47"/>
      <c r="IGB818" s="47"/>
      <c r="IGC818" s="47"/>
      <c r="IGD818" s="47"/>
      <c r="IGE818" s="47"/>
      <c r="IGF818" s="47"/>
      <c r="IGG818" s="47"/>
      <c r="IGH818" s="47"/>
      <c r="IGI818" s="47"/>
      <c r="IGJ818" s="47"/>
      <c r="IGK818" s="47"/>
      <c r="IGL818" s="47"/>
      <c r="IGM818" s="47"/>
      <c r="IGN818" s="47"/>
      <c r="IGO818" s="47"/>
      <c r="IGP818" s="47"/>
      <c r="IGQ818" s="47"/>
      <c r="IGR818" s="47"/>
      <c r="IGS818" s="47"/>
      <c r="IGT818" s="47"/>
      <c r="IGU818" s="47"/>
      <c r="IGV818" s="47"/>
      <c r="IGW818" s="47"/>
      <c r="IGX818" s="47"/>
      <c r="IGY818" s="47"/>
      <c r="IGZ818" s="47"/>
      <c r="IHA818" s="47"/>
      <c r="IHB818" s="47"/>
      <c r="IHC818" s="47"/>
      <c r="IHD818" s="47"/>
      <c r="IHE818" s="47"/>
      <c r="IHF818" s="47"/>
      <c r="IHG818" s="47"/>
      <c r="IHH818" s="47"/>
      <c r="IHI818" s="47"/>
      <c r="IHJ818" s="47"/>
      <c r="IHK818" s="47"/>
      <c r="IHL818" s="47"/>
      <c r="IHM818" s="47"/>
      <c r="IHN818" s="47"/>
      <c r="IHO818" s="47"/>
      <c r="IHP818" s="47"/>
      <c r="IHQ818" s="47"/>
      <c r="IHR818" s="47"/>
      <c r="IHS818" s="47"/>
      <c r="IHT818" s="47"/>
      <c r="IHU818" s="47"/>
      <c r="IHV818" s="47"/>
      <c r="IHW818" s="47"/>
      <c r="IHX818" s="47"/>
      <c r="IHY818" s="47"/>
      <c r="IHZ818" s="47"/>
      <c r="IIA818" s="47"/>
      <c r="IIB818" s="47"/>
      <c r="IIC818" s="47"/>
      <c r="IID818" s="47"/>
      <c r="IIE818" s="47"/>
      <c r="IIF818" s="47"/>
      <c r="IIG818" s="47"/>
      <c r="IIH818" s="47"/>
      <c r="III818" s="47"/>
      <c r="IIJ818" s="47"/>
      <c r="IIK818" s="47"/>
      <c r="IIL818" s="47"/>
      <c r="IIM818" s="47"/>
      <c r="IIN818" s="47"/>
      <c r="IIO818" s="47"/>
      <c r="IIP818" s="47"/>
      <c r="IIQ818" s="47"/>
      <c r="IIR818" s="47"/>
      <c r="IIS818" s="47"/>
      <c r="IIT818" s="47"/>
      <c r="IIU818" s="47"/>
      <c r="IIV818" s="47"/>
      <c r="IIW818" s="47"/>
      <c r="IIX818" s="47"/>
      <c r="IIY818" s="47"/>
      <c r="IIZ818" s="47"/>
      <c r="IJA818" s="47"/>
      <c r="IJB818" s="47"/>
      <c r="IJC818" s="47"/>
      <c r="IJD818" s="47"/>
      <c r="IJE818" s="47"/>
      <c r="IJF818" s="47"/>
      <c r="IJG818" s="47"/>
      <c r="IJH818" s="47"/>
      <c r="IJI818" s="47"/>
      <c r="IJJ818" s="47"/>
      <c r="IJK818" s="47"/>
      <c r="IJL818" s="47"/>
      <c r="IJM818" s="47"/>
      <c r="IJN818" s="47"/>
      <c r="IJO818" s="47"/>
      <c r="IJP818" s="47"/>
      <c r="IJQ818" s="47"/>
      <c r="IJR818" s="47"/>
      <c r="IJS818" s="47"/>
      <c r="IJT818" s="47"/>
      <c r="IJU818" s="47"/>
      <c r="IJV818" s="47"/>
      <c r="IJW818" s="47"/>
      <c r="IJX818" s="47"/>
      <c r="IJY818" s="47"/>
      <c r="IJZ818" s="47"/>
      <c r="IKA818" s="47"/>
      <c r="IKB818" s="47"/>
      <c r="IKC818" s="47"/>
      <c r="IKD818" s="47"/>
      <c r="IKE818" s="47"/>
      <c r="IKF818" s="47"/>
      <c r="IKG818" s="47"/>
      <c r="IKH818" s="47"/>
      <c r="IKI818" s="47"/>
      <c r="IKJ818" s="47"/>
      <c r="IKK818" s="47"/>
      <c r="IKL818" s="47"/>
      <c r="IKM818" s="47"/>
      <c r="IKN818" s="47"/>
      <c r="IKO818" s="47"/>
      <c r="IKP818" s="47"/>
      <c r="IKQ818" s="47"/>
      <c r="IKR818" s="47"/>
      <c r="IKS818" s="47"/>
      <c r="IKT818" s="47"/>
      <c r="IKU818" s="47"/>
      <c r="IKV818" s="47"/>
      <c r="IKW818" s="47"/>
      <c r="IKX818" s="47"/>
      <c r="IKY818" s="47"/>
      <c r="IKZ818" s="47"/>
      <c r="ILA818" s="47"/>
      <c r="ILB818" s="47"/>
      <c r="ILC818" s="47"/>
      <c r="ILD818" s="47"/>
      <c r="ILE818" s="47"/>
      <c r="ILF818" s="47"/>
      <c r="ILG818" s="47"/>
      <c r="ILH818" s="47"/>
      <c r="ILI818" s="47"/>
      <c r="ILJ818" s="47"/>
      <c r="ILK818" s="47"/>
      <c r="ILL818" s="47"/>
      <c r="ILM818" s="47"/>
      <c r="ILN818" s="47"/>
      <c r="ILO818" s="47"/>
      <c r="ILP818" s="47"/>
      <c r="ILQ818" s="47"/>
      <c r="ILR818" s="47"/>
      <c r="ILS818" s="47"/>
      <c r="ILT818" s="47"/>
      <c r="ILU818" s="47"/>
      <c r="ILV818" s="47"/>
      <c r="ILW818" s="47"/>
      <c r="ILX818" s="47"/>
      <c r="ILY818" s="47"/>
      <c r="ILZ818" s="47"/>
      <c r="IMA818" s="47"/>
      <c r="IMB818" s="47"/>
      <c r="IMC818" s="47"/>
      <c r="IMD818" s="47"/>
      <c r="IME818" s="47"/>
      <c r="IMF818" s="47"/>
      <c r="IMG818" s="47"/>
      <c r="IMH818" s="47"/>
      <c r="IMI818" s="47"/>
      <c r="IMJ818" s="47"/>
      <c r="IMK818" s="47"/>
      <c r="IML818" s="47"/>
      <c r="IMM818" s="47"/>
      <c r="IMN818" s="47"/>
      <c r="IMO818" s="47"/>
      <c r="IMP818" s="47"/>
      <c r="IMQ818" s="47"/>
      <c r="IMR818" s="47"/>
      <c r="IMS818" s="47"/>
      <c r="IMT818" s="47"/>
      <c r="IMU818" s="47"/>
      <c r="IMV818" s="47"/>
      <c r="IMW818" s="47"/>
      <c r="IMX818" s="47"/>
      <c r="IMY818" s="47"/>
      <c r="IMZ818" s="47"/>
      <c r="INA818" s="47"/>
      <c r="INB818" s="47"/>
      <c r="INC818" s="47"/>
      <c r="IND818" s="47"/>
      <c r="INE818" s="47"/>
      <c r="INF818" s="47"/>
      <c r="ING818" s="47"/>
      <c r="INH818" s="47"/>
      <c r="INI818" s="47"/>
      <c r="INJ818" s="47"/>
      <c r="INK818" s="47"/>
      <c r="INL818" s="47"/>
      <c r="INM818" s="47"/>
      <c r="INN818" s="47"/>
      <c r="INO818" s="47"/>
      <c r="INP818" s="47"/>
      <c r="INQ818" s="47"/>
      <c r="INR818" s="47"/>
      <c r="INS818" s="47"/>
      <c r="INT818" s="47"/>
      <c r="INU818" s="47"/>
      <c r="INV818" s="47"/>
      <c r="INW818" s="47"/>
      <c r="INX818" s="47"/>
      <c r="INY818" s="47"/>
      <c r="INZ818" s="47"/>
      <c r="IOA818" s="47"/>
      <c r="IOB818" s="47"/>
      <c r="IOC818" s="47"/>
      <c r="IOD818" s="47"/>
      <c r="IOE818" s="47"/>
      <c r="IOF818" s="47"/>
      <c r="IOG818" s="47"/>
      <c r="IOH818" s="47"/>
      <c r="IOI818" s="47"/>
      <c r="IOJ818" s="47"/>
      <c r="IOK818" s="47"/>
      <c r="IOL818" s="47"/>
      <c r="IOM818" s="47"/>
      <c r="ION818" s="47"/>
      <c r="IOO818" s="47"/>
      <c r="IOP818" s="47"/>
      <c r="IOQ818" s="47"/>
      <c r="IOR818" s="47"/>
      <c r="IOS818" s="47"/>
      <c r="IOT818" s="47"/>
      <c r="IOU818" s="47"/>
      <c r="IOV818" s="47"/>
      <c r="IOW818" s="47"/>
      <c r="IOX818" s="47"/>
      <c r="IOY818" s="47"/>
      <c r="IOZ818" s="47"/>
      <c r="IPA818" s="47"/>
      <c r="IPB818" s="47"/>
      <c r="IPC818" s="47"/>
      <c r="IPD818" s="47"/>
      <c r="IPE818" s="47"/>
      <c r="IPF818" s="47"/>
      <c r="IPG818" s="47"/>
      <c r="IPH818" s="47"/>
      <c r="IPI818" s="47"/>
      <c r="IPJ818" s="47"/>
      <c r="IPK818" s="47"/>
      <c r="IPL818" s="47"/>
      <c r="IPM818" s="47"/>
      <c r="IPN818" s="47"/>
      <c r="IPO818" s="47"/>
      <c r="IPP818" s="47"/>
      <c r="IPQ818" s="47"/>
      <c r="IPR818" s="47"/>
      <c r="IPS818" s="47"/>
      <c r="IPT818" s="47"/>
      <c r="IPU818" s="47"/>
      <c r="IPV818" s="47"/>
      <c r="IPW818" s="47"/>
      <c r="IPX818" s="47"/>
      <c r="IPY818" s="47"/>
      <c r="IPZ818" s="47"/>
      <c r="IQA818" s="47"/>
      <c r="IQB818" s="47"/>
      <c r="IQC818" s="47"/>
      <c r="IQD818" s="47"/>
      <c r="IQE818" s="47"/>
      <c r="IQF818" s="47"/>
      <c r="IQG818" s="47"/>
      <c r="IQH818" s="47"/>
      <c r="IQI818" s="47"/>
      <c r="IQJ818" s="47"/>
      <c r="IQK818" s="47"/>
      <c r="IQL818" s="47"/>
      <c r="IQM818" s="47"/>
      <c r="IQN818" s="47"/>
      <c r="IQO818" s="47"/>
      <c r="IQP818" s="47"/>
      <c r="IQQ818" s="47"/>
      <c r="IQR818" s="47"/>
      <c r="IQS818" s="47"/>
      <c r="IQT818" s="47"/>
      <c r="IQU818" s="47"/>
      <c r="IQV818" s="47"/>
      <c r="IQW818" s="47"/>
      <c r="IQX818" s="47"/>
      <c r="IQY818" s="47"/>
      <c r="IQZ818" s="47"/>
      <c r="IRA818" s="47"/>
      <c r="IRB818" s="47"/>
      <c r="IRC818" s="47"/>
      <c r="IRD818" s="47"/>
      <c r="IRE818" s="47"/>
      <c r="IRF818" s="47"/>
      <c r="IRG818" s="47"/>
      <c r="IRH818" s="47"/>
      <c r="IRI818" s="47"/>
      <c r="IRJ818" s="47"/>
      <c r="IRK818" s="47"/>
      <c r="IRL818" s="47"/>
      <c r="IRM818" s="47"/>
      <c r="IRN818" s="47"/>
      <c r="IRO818" s="47"/>
      <c r="IRP818" s="47"/>
      <c r="IRQ818" s="47"/>
      <c r="IRR818" s="47"/>
      <c r="IRS818" s="47"/>
      <c r="IRT818" s="47"/>
      <c r="IRU818" s="47"/>
      <c r="IRV818" s="47"/>
      <c r="IRW818" s="47"/>
      <c r="IRX818" s="47"/>
      <c r="IRY818" s="47"/>
      <c r="IRZ818" s="47"/>
      <c r="ISA818" s="47"/>
      <c r="ISB818" s="47"/>
      <c r="ISC818" s="47"/>
      <c r="ISD818" s="47"/>
      <c r="ISE818" s="47"/>
      <c r="ISF818" s="47"/>
      <c r="ISG818" s="47"/>
      <c r="ISH818" s="47"/>
      <c r="ISI818" s="47"/>
      <c r="ISJ818" s="47"/>
      <c r="ISK818" s="47"/>
      <c r="ISL818" s="47"/>
      <c r="ISM818" s="47"/>
      <c r="ISN818" s="47"/>
      <c r="ISO818" s="47"/>
      <c r="ISP818" s="47"/>
      <c r="ISQ818" s="47"/>
      <c r="ISR818" s="47"/>
      <c r="ISS818" s="47"/>
      <c r="IST818" s="47"/>
      <c r="ISU818" s="47"/>
      <c r="ISV818" s="47"/>
      <c r="ISW818" s="47"/>
      <c r="ISX818" s="47"/>
      <c r="ISY818" s="47"/>
      <c r="ISZ818" s="47"/>
      <c r="ITA818" s="47"/>
      <c r="ITB818" s="47"/>
      <c r="ITC818" s="47"/>
      <c r="ITD818" s="47"/>
      <c r="ITE818" s="47"/>
      <c r="ITF818" s="47"/>
      <c r="ITG818" s="47"/>
      <c r="ITH818" s="47"/>
      <c r="ITI818" s="47"/>
      <c r="ITJ818" s="47"/>
      <c r="ITK818" s="47"/>
      <c r="ITL818" s="47"/>
      <c r="ITM818" s="47"/>
      <c r="ITN818" s="47"/>
      <c r="ITO818" s="47"/>
      <c r="ITP818" s="47"/>
      <c r="ITQ818" s="47"/>
      <c r="ITR818" s="47"/>
      <c r="ITS818" s="47"/>
      <c r="ITT818" s="47"/>
      <c r="ITU818" s="47"/>
      <c r="ITV818" s="47"/>
      <c r="ITW818" s="47"/>
      <c r="ITX818" s="47"/>
      <c r="ITY818" s="47"/>
      <c r="ITZ818" s="47"/>
      <c r="IUA818" s="47"/>
      <c r="IUB818" s="47"/>
      <c r="IUC818" s="47"/>
      <c r="IUD818" s="47"/>
      <c r="IUE818" s="47"/>
      <c r="IUF818" s="47"/>
      <c r="IUG818" s="47"/>
      <c r="IUH818" s="47"/>
      <c r="IUI818" s="47"/>
      <c r="IUJ818" s="47"/>
      <c r="IUK818" s="47"/>
      <c r="IUL818" s="47"/>
      <c r="IUM818" s="47"/>
      <c r="IUN818" s="47"/>
      <c r="IUO818" s="47"/>
      <c r="IUP818" s="47"/>
      <c r="IUQ818" s="47"/>
      <c r="IUR818" s="47"/>
      <c r="IUS818" s="47"/>
      <c r="IUT818" s="47"/>
      <c r="IUU818" s="47"/>
      <c r="IUV818" s="47"/>
      <c r="IUW818" s="47"/>
      <c r="IUX818" s="47"/>
      <c r="IUY818" s="47"/>
      <c r="IUZ818" s="47"/>
      <c r="IVA818" s="47"/>
      <c r="IVB818" s="47"/>
      <c r="IVC818" s="47"/>
      <c r="IVD818" s="47"/>
      <c r="IVE818" s="47"/>
      <c r="IVF818" s="47"/>
      <c r="IVG818" s="47"/>
      <c r="IVH818" s="47"/>
      <c r="IVI818" s="47"/>
      <c r="IVJ818" s="47"/>
      <c r="IVK818" s="47"/>
      <c r="IVL818" s="47"/>
      <c r="IVM818" s="47"/>
      <c r="IVN818" s="47"/>
      <c r="IVO818" s="47"/>
      <c r="IVP818" s="47"/>
      <c r="IVQ818" s="47"/>
      <c r="IVR818" s="47"/>
      <c r="IVS818" s="47"/>
      <c r="IVT818" s="47"/>
      <c r="IVU818" s="47"/>
      <c r="IVV818" s="47"/>
      <c r="IVW818" s="47"/>
      <c r="IVX818" s="47"/>
      <c r="IVY818" s="47"/>
      <c r="IVZ818" s="47"/>
      <c r="IWA818" s="47"/>
      <c r="IWB818" s="47"/>
      <c r="IWC818" s="47"/>
      <c r="IWD818" s="47"/>
      <c r="IWE818" s="47"/>
      <c r="IWF818" s="47"/>
      <c r="IWG818" s="47"/>
      <c r="IWH818" s="47"/>
      <c r="IWI818" s="47"/>
      <c r="IWJ818" s="47"/>
      <c r="IWK818" s="47"/>
      <c r="IWL818" s="47"/>
      <c r="IWM818" s="47"/>
      <c r="IWN818" s="47"/>
      <c r="IWO818" s="47"/>
      <c r="IWP818" s="47"/>
      <c r="IWQ818" s="47"/>
      <c r="IWR818" s="47"/>
      <c r="IWS818" s="47"/>
      <c r="IWT818" s="47"/>
      <c r="IWU818" s="47"/>
      <c r="IWV818" s="47"/>
      <c r="IWW818" s="47"/>
      <c r="IWX818" s="47"/>
      <c r="IWY818" s="47"/>
      <c r="IWZ818" s="47"/>
      <c r="IXA818" s="47"/>
      <c r="IXB818" s="47"/>
      <c r="IXC818" s="47"/>
      <c r="IXD818" s="47"/>
      <c r="IXE818" s="47"/>
      <c r="IXF818" s="47"/>
      <c r="IXG818" s="47"/>
      <c r="IXH818" s="47"/>
      <c r="IXI818" s="47"/>
      <c r="IXJ818" s="47"/>
      <c r="IXK818" s="47"/>
      <c r="IXL818" s="47"/>
      <c r="IXM818" s="47"/>
      <c r="IXN818" s="47"/>
      <c r="IXO818" s="47"/>
      <c r="IXP818" s="47"/>
      <c r="IXQ818" s="47"/>
      <c r="IXR818" s="47"/>
      <c r="IXS818" s="47"/>
      <c r="IXT818" s="47"/>
      <c r="IXU818" s="47"/>
      <c r="IXV818" s="47"/>
      <c r="IXW818" s="47"/>
      <c r="IXX818" s="47"/>
      <c r="IXY818" s="47"/>
      <c r="IXZ818" s="47"/>
      <c r="IYA818" s="47"/>
      <c r="IYB818" s="47"/>
      <c r="IYC818" s="47"/>
      <c r="IYD818" s="47"/>
      <c r="IYE818" s="47"/>
      <c r="IYF818" s="47"/>
      <c r="IYG818" s="47"/>
      <c r="IYH818" s="47"/>
      <c r="IYI818" s="47"/>
      <c r="IYJ818" s="47"/>
      <c r="IYK818" s="47"/>
      <c r="IYL818" s="47"/>
      <c r="IYM818" s="47"/>
      <c r="IYN818" s="47"/>
      <c r="IYO818" s="47"/>
      <c r="IYP818" s="47"/>
      <c r="IYQ818" s="47"/>
      <c r="IYR818" s="47"/>
      <c r="IYS818" s="47"/>
      <c r="IYT818" s="47"/>
      <c r="IYU818" s="47"/>
      <c r="IYV818" s="47"/>
      <c r="IYW818" s="47"/>
      <c r="IYX818" s="47"/>
      <c r="IYY818" s="47"/>
      <c r="IYZ818" s="47"/>
      <c r="IZA818" s="47"/>
      <c r="IZB818" s="47"/>
      <c r="IZC818" s="47"/>
      <c r="IZD818" s="47"/>
      <c r="IZE818" s="47"/>
      <c r="IZF818" s="47"/>
      <c r="IZG818" s="47"/>
      <c r="IZH818" s="47"/>
      <c r="IZI818" s="47"/>
      <c r="IZJ818" s="47"/>
      <c r="IZK818" s="47"/>
      <c r="IZL818" s="47"/>
      <c r="IZM818" s="47"/>
      <c r="IZN818" s="47"/>
      <c r="IZO818" s="47"/>
      <c r="IZP818" s="47"/>
      <c r="IZQ818" s="47"/>
      <c r="IZR818" s="47"/>
      <c r="IZS818" s="47"/>
      <c r="IZT818" s="47"/>
      <c r="IZU818" s="47"/>
      <c r="IZV818" s="47"/>
      <c r="IZW818" s="47"/>
      <c r="IZX818" s="47"/>
      <c r="IZY818" s="47"/>
      <c r="IZZ818" s="47"/>
      <c r="JAA818" s="47"/>
      <c r="JAB818" s="47"/>
      <c r="JAC818" s="47"/>
      <c r="JAD818" s="47"/>
      <c r="JAE818" s="47"/>
      <c r="JAF818" s="47"/>
      <c r="JAG818" s="47"/>
      <c r="JAH818" s="47"/>
      <c r="JAI818" s="47"/>
      <c r="JAJ818" s="47"/>
      <c r="JAK818" s="47"/>
      <c r="JAL818" s="47"/>
      <c r="JAM818" s="47"/>
      <c r="JAN818" s="47"/>
      <c r="JAO818" s="47"/>
      <c r="JAP818" s="47"/>
      <c r="JAQ818" s="47"/>
      <c r="JAR818" s="47"/>
      <c r="JAS818" s="47"/>
      <c r="JAT818" s="47"/>
      <c r="JAU818" s="47"/>
      <c r="JAV818" s="47"/>
      <c r="JAW818" s="47"/>
      <c r="JAX818" s="47"/>
      <c r="JAY818" s="47"/>
      <c r="JAZ818" s="47"/>
      <c r="JBA818" s="47"/>
      <c r="JBB818" s="47"/>
      <c r="JBC818" s="47"/>
      <c r="JBD818" s="47"/>
      <c r="JBE818" s="47"/>
      <c r="JBF818" s="47"/>
      <c r="JBG818" s="47"/>
      <c r="JBH818" s="47"/>
      <c r="JBI818" s="47"/>
      <c r="JBJ818" s="47"/>
      <c r="JBK818" s="47"/>
      <c r="JBL818" s="47"/>
      <c r="JBM818" s="47"/>
      <c r="JBN818" s="47"/>
      <c r="JBO818" s="47"/>
      <c r="JBP818" s="47"/>
      <c r="JBQ818" s="47"/>
      <c r="JBR818" s="47"/>
      <c r="JBS818" s="47"/>
      <c r="JBT818" s="47"/>
      <c r="JBU818" s="47"/>
      <c r="JBV818" s="47"/>
      <c r="JBW818" s="47"/>
      <c r="JBX818" s="47"/>
      <c r="JBY818" s="47"/>
      <c r="JBZ818" s="47"/>
      <c r="JCA818" s="47"/>
      <c r="JCB818" s="47"/>
      <c r="JCC818" s="47"/>
      <c r="JCD818" s="47"/>
      <c r="JCE818" s="47"/>
      <c r="JCF818" s="47"/>
      <c r="JCG818" s="47"/>
      <c r="JCH818" s="47"/>
      <c r="JCI818" s="47"/>
      <c r="JCJ818" s="47"/>
      <c r="JCK818" s="47"/>
      <c r="JCL818" s="47"/>
      <c r="JCM818" s="47"/>
      <c r="JCN818" s="47"/>
      <c r="JCO818" s="47"/>
      <c r="JCP818" s="47"/>
      <c r="JCQ818" s="47"/>
      <c r="JCR818" s="47"/>
      <c r="JCS818" s="47"/>
      <c r="JCT818" s="47"/>
      <c r="JCU818" s="47"/>
      <c r="JCV818" s="47"/>
      <c r="JCW818" s="47"/>
      <c r="JCX818" s="47"/>
      <c r="JCY818" s="47"/>
      <c r="JCZ818" s="47"/>
      <c r="JDA818" s="47"/>
      <c r="JDB818" s="47"/>
      <c r="JDC818" s="47"/>
      <c r="JDD818" s="47"/>
      <c r="JDE818" s="47"/>
      <c r="JDF818" s="47"/>
      <c r="JDG818" s="47"/>
      <c r="JDH818" s="47"/>
      <c r="JDI818" s="47"/>
      <c r="JDJ818" s="47"/>
      <c r="JDK818" s="47"/>
      <c r="JDL818" s="47"/>
      <c r="JDM818" s="47"/>
      <c r="JDN818" s="47"/>
      <c r="JDO818" s="47"/>
      <c r="JDP818" s="47"/>
      <c r="JDQ818" s="47"/>
      <c r="JDR818" s="47"/>
      <c r="JDS818" s="47"/>
      <c r="JDT818" s="47"/>
      <c r="JDU818" s="47"/>
      <c r="JDV818" s="47"/>
      <c r="JDW818" s="47"/>
      <c r="JDX818" s="47"/>
      <c r="JDY818" s="47"/>
      <c r="JDZ818" s="47"/>
      <c r="JEA818" s="47"/>
      <c r="JEB818" s="47"/>
      <c r="JEC818" s="47"/>
      <c r="JED818" s="47"/>
      <c r="JEE818" s="47"/>
      <c r="JEF818" s="47"/>
      <c r="JEG818" s="47"/>
      <c r="JEH818" s="47"/>
      <c r="JEI818" s="47"/>
      <c r="JEJ818" s="47"/>
      <c r="JEK818" s="47"/>
      <c r="JEL818" s="47"/>
      <c r="JEM818" s="47"/>
      <c r="JEN818" s="47"/>
      <c r="JEO818" s="47"/>
      <c r="JEP818" s="47"/>
      <c r="JEQ818" s="47"/>
      <c r="JER818" s="47"/>
      <c r="JES818" s="47"/>
      <c r="JET818" s="47"/>
      <c r="JEU818" s="47"/>
      <c r="JEV818" s="47"/>
      <c r="JEW818" s="47"/>
      <c r="JEX818" s="47"/>
      <c r="JEY818" s="47"/>
      <c r="JEZ818" s="47"/>
      <c r="JFA818" s="47"/>
      <c r="JFB818" s="47"/>
      <c r="JFC818" s="47"/>
      <c r="JFD818" s="47"/>
      <c r="JFE818" s="47"/>
      <c r="JFF818" s="47"/>
      <c r="JFG818" s="47"/>
      <c r="JFH818" s="47"/>
      <c r="JFI818" s="47"/>
      <c r="JFJ818" s="47"/>
      <c r="JFK818" s="47"/>
      <c r="JFL818" s="47"/>
      <c r="JFM818" s="47"/>
      <c r="JFN818" s="47"/>
      <c r="JFO818" s="47"/>
      <c r="JFP818" s="47"/>
      <c r="JFQ818" s="47"/>
      <c r="JFR818" s="47"/>
      <c r="JFS818" s="47"/>
      <c r="JFT818" s="47"/>
      <c r="JFU818" s="47"/>
      <c r="JFV818" s="47"/>
      <c r="JFW818" s="47"/>
      <c r="JFX818" s="47"/>
      <c r="JFY818" s="47"/>
      <c r="JFZ818" s="47"/>
      <c r="JGA818" s="47"/>
      <c r="JGB818" s="47"/>
      <c r="JGC818" s="47"/>
      <c r="JGD818" s="47"/>
      <c r="JGE818" s="47"/>
      <c r="JGF818" s="47"/>
      <c r="JGG818" s="47"/>
      <c r="JGH818" s="47"/>
      <c r="JGI818" s="47"/>
      <c r="JGJ818" s="47"/>
      <c r="JGK818" s="47"/>
      <c r="JGL818" s="47"/>
      <c r="JGM818" s="47"/>
      <c r="JGN818" s="47"/>
      <c r="JGO818" s="47"/>
      <c r="JGP818" s="47"/>
      <c r="JGQ818" s="47"/>
      <c r="JGR818" s="47"/>
      <c r="JGS818" s="47"/>
      <c r="JGT818" s="47"/>
      <c r="JGU818" s="47"/>
      <c r="JGV818" s="47"/>
      <c r="JGW818" s="47"/>
      <c r="JGX818" s="47"/>
      <c r="JGY818" s="47"/>
      <c r="JGZ818" s="47"/>
      <c r="JHA818" s="47"/>
      <c r="JHB818" s="47"/>
      <c r="JHC818" s="47"/>
      <c r="JHD818" s="47"/>
      <c r="JHE818" s="47"/>
      <c r="JHF818" s="47"/>
      <c r="JHG818" s="47"/>
      <c r="JHH818" s="47"/>
      <c r="JHI818" s="47"/>
      <c r="JHJ818" s="47"/>
      <c r="JHK818" s="47"/>
      <c r="JHL818" s="47"/>
      <c r="JHM818" s="47"/>
      <c r="JHN818" s="47"/>
      <c r="JHO818" s="47"/>
      <c r="JHP818" s="47"/>
      <c r="JHQ818" s="47"/>
      <c r="JHR818" s="47"/>
      <c r="JHS818" s="47"/>
      <c r="JHT818" s="47"/>
      <c r="JHU818" s="47"/>
      <c r="JHV818" s="47"/>
      <c r="JHW818" s="47"/>
      <c r="JHX818" s="47"/>
      <c r="JHY818" s="47"/>
      <c r="JHZ818" s="47"/>
      <c r="JIA818" s="47"/>
      <c r="JIB818" s="47"/>
      <c r="JIC818" s="47"/>
      <c r="JID818" s="47"/>
      <c r="JIE818" s="47"/>
      <c r="JIF818" s="47"/>
      <c r="JIG818" s="47"/>
      <c r="JIH818" s="47"/>
      <c r="JII818" s="47"/>
      <c r="JIJ818" s="47"/>
      <c r="JIK818" s="47"/>
      <c r="JIL818" s="47"/>
      <c r="JIM818" s="47"/>
      <c r="JIN818" s="47"/>
      <c r="JIO818" s="47"/>
      <c r="JIP818" s="47"/>
      <c r="JIQ818" s="47"/>
      <c r="JIR818" s="47"/>
      <c r="JIS818" s="47"/>
      <c r="JIT818" s="47"/>
      <c r="JIU818" s="47"/>
      <c r="JIV818" s="47"/>
      <c r="JIW818" s="47"/>
      <c r="JIX818" s="47"/>
      <c r="JIY818" s="47"/>
      <c r="JIZ818" s="47"/>
      <c r="JJA818" s="47"/>
      <c r="JJB818" s="47"/>
      <c r="JJC818" s="47"/>
      <c r="JJD818" s="47"/>
      <c r="JJE818" s="47"/>
      <c r="JJF818" s="47"/>
      <c r="JJG818" s="47"/>
      <c r="JJH818" s="47"/>
      <c r="JJI818" s="47"/>
      <c r="JJJ818" s="47"/>
      <c r="JJK818" s="47"/>
      <c r="JJL818" s="47"/>
      <c r="JJM818" s="47"/>
      <c r="JJN818" s="47"/>
      <c r="JJO818" s="47"/>
      <c r="JJP818" s="47"/>
      <c r="JJQ818" s="47"/>
      <c r="JJR818" s="47"/>
      <c r="JJS818" s="47"/>
      <c r="JJT818" s="47"/>
      <c r="JJU818" s="47"/>
      <c r="JJV818" s="47"/>
      <c r="JJW818" s="47"/>
      <c r="JJX818" s="47"/>
      <c r="JJY818" s="47"/>
      <c r="JJZ818" s="47"/>
      <c r="JKA818" s="47"/>
      <c r="JKB818" s="47"/>
      <c r="JKC818" s="47"/>
      <c r="JKD818" s="47"/>
      <c r="JKE818" s="47"/>
      <c r="JKF818" s="47"/>
      <c r="JKG818" s="47"/>
      <c r="JKH818" s="47"/>
      <c r="JKI818" s="47"/>
      <c r="JKJ818" s="47"/>
      <c r="JKK818" s="47"/>
      <c r="JKL818" s="47"/>
      <c r="JKM818" s="47"/>
      <c r="JKN818" s="47"/>
      <c r="JKO818" s="47"/>
      <c r="JKP818" s="47"/>
      <c r="JKQ818" s="47"/>
      <c r="JKR818" s="47"/>
      <c r="JKS818" s="47"/>
      <c r="JKT818" s="47"/>
      <c r="JKU818" s="47"/>
      <c r="JKV818" s="47"/>
      <c r="JKW818" s="47"/>
      <c r="JKX818" s="47"/>
      <c r="JKY818" s="47"/>
      <c r="JKZ818" s="47"/>
      <c r="JLA818" s="47"/>
      <c r="JLB818" s="47"/>
      <c r="JLC818" s="47"/>
      <c r="JLD818" s="47"/>
      <c r="JLE818" s="47"/>
      <c r="JLF818" s="47"/>
      <c r="JLG818" s="47"/>
      <c r="JLH818" s="47"/>
      <c r="JLI818" s="47"/>
      <c r="JLJ818" s="47"/>
      <c r="JLK818" s="47"/>
      <c r="JLL818" s="47"/>
      <c r="JLM818" s="47"/>
      <c r="JLN818" s="47"/>
      <c r="JLO818" s="47"/>
      <c r="JLP818" s="47"/>
      <c r="JLQ818" s="47"/>
      <c r="JLR818" s="47"/>
      <c r="JLS818" s="47"/>
      <c r="JLT818" s="47"/>
      <c r="JLU818" s="47"/>
      <c r="JLV818" s="47"/>
      <c r="JLW818" s="47"/>
      <c r="JLX818" s="47"/>
      <c r="JLY818" s="47"/>
      <c r="JLZ818" s="47"/>
      <c r="JMA818" s="47"/>
      <c r="JMB818" s="47"/>
      <c r="JMC818" s="47"/>
      <c r="JMD818" s="47"/>
      <c r="JME818" s="47"/>
      <c r="JMF818" s="47"/>
      <c r="JMG818" s="47"/>
      <c r="JMH818" s="47"/>
      <c r="JMI818" s="47"/>
      <c r="JMJ818" s="47"/>
      <c r="JMK818" s="47"/>
      <c r="JML818" s="47"/>
      <c r="JMM818" s="47"/>
      <c r="JMN818" s="47"/>
      <c r="JMO818" s="47"/>
      <c r="JMP818" s="47"/>
      <c r="JMQ818" s="47"/>
      <c r="JMR818" s="47"/>
      <c r="JMS818" s="47"/>
      <c r="JMT818" s="47"/>
      <c r="JMU818" s="47"/>
      <c r="JMV818" s="47"/>
      <c r="JMW818" s="47"/>
      <c r="JMX818" s="47"/>
      <c r="JMY818" s="47"/>
      <c r="JMZ818" s="47"/>
      <c r="JNA818" s="47"/>
      <c r="JNB818" s="47"/>
      <c r="JNC818" s="47"/>
      <c r="JND818" s="47"/>
      <c r="JNE818" s="47"/>
      <c r="JNF818" s="47"/>
      <c r="JNG818" s="47"/>
      <c r="JNH818" s="47"/>
      <c r="JNI818" s="47"/>
      <c r="JNJ818" s="47"/>
      <c r="JNK818" s="47"/>
      <c r="JNL818" s="47"/>
      <c r="JNM818" s="47"/>
      <c r="JNN818" s="47"/>
      <c r="JNO818" s="47"/>
      <c r="JNP818" s="47"/>
      <c r="JNQ818" s="47"/>
      <c r="JNR818" s="47"/>
      <c r="JNS818" s="47"/>
      <c r="JNT818" s="47"/>
      <c r="JNU818" s="47"/>
      <c r="JNV818" s="47"/>
      <c r="JNW818" s="47"/>
      <c r="JNX818" s="47"/>
      <c r="JNY818" s="47"/>
      <c r="JNZ818" s="47"/>
      <c r="JOA818" s="47"/>
      <c r="JOB818" s="47"/>
      <c r="JOC818" s="47"/>
      <c r="JOD818" s="47"/>
      <c r="JOE818" s="47"/>
      <c r="JOF818" s="47"/>
      <c r="JOG818" s="47"/>
      <c r="JOH818" s="47"/>
      <c r="JOI818" s="47"/>
      <c r="JOJ818" s="47"/>
      <c r="JOK818" s="47"/>
      <c r="JOL818" s="47"/>
      <c r="JOM818" s="47"/>
      <c r="JON818" s="47"/>
      <c r="JOO818" s="47"/>
      <c r="JOP818" s="47"/>
      <c r="JOQ818" s="47"/>
      <c r="JOR818" s="47"/>
      <c r="JOS818" s="47"/>
      <c r="JOT818" s="47"/>
      <c r="JOU818" s="47"/>
      <c r="JOV818" s="47"/>
      <c r="JOW818" s="47"/>
      <c r="JOX818" s="47"/>
      <c r="JOY818" s="47"/>
      <c r="JOZ818" s="47"/>
      <c r="JPA818" s="47"/>
      <c r="JPB818" s="47"/>
      <c r="JPC818" s="47"/>
      <c r="JPD818" s="47"/>
      <c r="JPE818" s="47"/>
      <c r="JPF818" s="47"/>
      <c r="JPG818" s="47"/>
      <c r="JPH818" s="47"/>
      <c r="JPI818" s="47"/>
      <c r="JPJ818" s="47"/>
      <c r="JPK818" s="47"/>
      <c r="JPL818" s="47"/>
      <c r="JPM818" s="47"/>
      <c r="JPN818" s="47"/>
      <c r="JPO818" s="47"/>
      <c r="JPP818" s="47"/>
      <c r="JPQ818" s="47"/>
      <c r="JPR818" s="47"/>
      <c r="JPS818" s="47"/>
      <c r="JPT818" s="47"/>
      <c r="JPU818" s="47"/>
      <c r="JPV818" s="47"/>
      <c r="JPW818" s="47"/>
      <c r="JPX818" s="47"/>
      <c r="JPY818" s="47"/>
      <c r="JPZ818" s="47"/>
      <c r="JQA818" s="47"/>
      <c r="JQB818" s="47"/>
      <c r="JQC818" s="47"/>
      <c r="JQD818" s="47"/>
      <c r="JQE818" s="47"/>
      <c r="JQF818" s="47"/>
      <c r="JQG818" s="47"/>
      <c r="JQH818" s="47"/>
      <c r="JQI818" s="47"/>
      <c r="JQJ818" s="47"/>
      <c r="JQK818" s="47"/>
      <c r="JQL818" s="47"/>
      <c r="JQM818" s="47"/>
      <c r="JQN818" s="47"/>
      <c r="JQO818" s="47"/>
      <c r="JQP818" s="47"/>
      <c r="JQQ818" s="47"/>
      <c r="JQR818" s="47"/>
      <c r="JQS818" s="47"/>
      <c r="JQT818" s="47"/>
      <c r="JQU818" s="47"/>
      <c r="JQV818" s="47"/>
      <c r="JQW818" s="47"/>
      <c r="JQX818" s="47"/>
      <c r="JQY818" s="47"/>
      <c r="JQZ818" s="47"/>
      <c r="JRA818" s="47"/>
      <c r="JRB818" s="47"/>
      <c r="JRC818" s="47"/>
      <c r="JRD818" s="47"/>
      <c r="JRE818" s="47"/>
      <c r="JRF818" s="47"/>
      <c r="JRG818" s="47"/>
      <c r="JRH818" s="47"/>
      <c r="JRI818" s="47"/>
      <c r="JRJ818" s="47"/>
      <c r="JRK818" s="47"/>
      <c r="JRL818" s="47"/>
      <c r="JRM818" s="47"/>
      <c r="JRN818" s="47"/>
      <c r="JRO818" s="47"/>
      <c r="JRP818" s="47"/>
      <c r="JRQ818" s="47"/>
      <c r="JRR818" s="47"/>
      <c r="JRS818" s="47"/>
      <c r="JRT818" s="47"/>
      <c r="JRU818" s="47"/>
      <c r="JRV818" s="47"/>
      <c r="JRW818" s="47"/>
      <c r="JRX818" s="47"/>
      <c r="JRY818" s="47"/>
      <c r="JRZ818" s="47"/>
      <c r="JSA818" s="47"/>
      <c r="JSB818" s="47"/>
      <c r="JSC818" s="47"/>
      <c r="JSD818" s="47"/>
      <c r="JSE818" s="47"/>
      <c r="JSF818" s="47"/>
      <c r="JSG818" s="47"/>
      <c r="JSH818" s="47"/>
      <c r="JSI818" s="47"/>
      <c r="JSJ818" s="47"/>
      <c r="JSK818" s="47"/>
      <c r="JSL818" s="47"/>
      <c r="JSM818" s="47"/>
      <c r="JSN818" s="47"/>
      <c r="JSO818" s="47"/>
      <c r="JSP818" s="47"/>
      <c r="JSQ818" s="47"/>
      <c r="JSR818" s="47"/>
      <c r="JSS818" s="47"/>
      <c r="JST818" s="47"/>
      <c r="JSU818" s="47"/>
      <c r="JSV818" s="47"/>
      <c r="JSW818" s="47"/>
      <c r="JSX818" s="47"/>
      <c r="JSY818" s="47"/>
      <c r="JSZ818" s="47"/>
      <c r="JTA818" s="47"/>
      <c r="JTB818" s="47"/>
      <c r="JTC818" s="47"/>
      <c r="JTD818" s="47"/>
      <c r="JTE818" s="47"/>
      <c r="JTF818" s="47"/>
      <c r="JTG818" s="47"/>
      <c r="JTH818" s="47"/>
      <c r="JTI818" s="47"/>
      <c r="JTJ818" s="47"/>
      <c r="JTK818" s="47"/>
      <c r="JTL818" s="47"/>
      <c r="JTM818" s="47"/>
      <c r="JTN818" s="47"/>
      <c r="JTO818" s="47"/>
      <c r="JTP818" s="47"/>
      <c r="JTQ818" s="47"/>
      <c r="JTR818" s="47"/>
      <c r="JTS818" s="47"/>
      <c r="JTT818" s="47"/>
      <c r="JTU818" s="47"/>
      <c r="JTV818" s="47"/>
      <c r="JTW818" s="47"/>
      <c r="JTX818" s="47"/>
      <c r="JTY818" s="47"/>
      <c r="JTZ818" s="47"/>
      <c r="JUA818" s="47"/>
      <c r="JUB818" s="47"/>
      <c r="JUC818" s="47"/>
      <c r="JUD818" s="47"/>
      <c r="JUE818" s="47"/>
      <c r="JUF818" s="47"/>
      <c r="JUG818" s="47"/>
      <c r="JUH818" s="47"/>
      <c r="JUI818" s="47"/>
      <c r="JUJ818" s="47"/>
      <c r="JUK818" s="47"/>
      <c r="JUL818" s="47"/>
      <c r="JUM818" s="47"/>
      <c r="JUN818" s="47"/>
      <c r="JUO818" s="47"/>
      <c r="JUP818" s="47"/>
      <c r="JUQ818" s="47"/>
      <c r="JUR818" s="47"/>
      <c r="JUS818" s="47"/>
      <c r="JUT818" s="47"/>
      <c r="JUU818" s="47"/>
      <c r="JUV818" s="47"/>
      <c r="JUW818" s="47"/>
      <c r="JUX818" s="47"/>
      <c r="JUY818" s="47"/>
      <c r="JUZ818" s="47"/>
      <c r="JVA818" s="47"/>
      <c r="JVB818" s="47"/>
      <c r="JVC818" s="47"/>
      <c r="JVD818" s="47"/>
      <c r="JVE818" s="47"/>
      <c r="JVF818" s="47"/>
      <c r="JVG818" s="47"/>
      <c r="JVH818" s="47"/>
      <c r="JVI818" s="47"/>
      <c r="JVJ818" s="47"/>
      <c r="JVK818" s="47"/>
      <c r="JVL818" s="47"/>
      <c r="JVM818" s="47"/>
      <c r="JVN818" s="47"/>
      <c r="JVO818" s="47"/>
      <c r="JVP818" s="47"/>
      <c r="JVQ818" s="47"/>
      <c r="JVR818" s="47"/>
      <c r="JVS818" s="47"/>
      <c r="JVT818" s="47"/>
      <c r="JVU818" s="47"/>
      <c r="JVV818" s="47"/>
      <c r="JVW818" s="47"/>
      <c r="JVX818" s="47"/>
      <c r="JVY818" s="47"/>
      <c r="JVZ818" s="47"/>
      <c r="JWA818" s="47"/>
      <c r="JWB818" s="47"/>
      <c r="JWC818" s="47"/>
      <c r="JWD818" s="47"/>
      <c r="JWE818" s="47"/>
      <c r="JWF818" s="47"/>
      <c r="JWG818" s="47"/>
      <c r="JWH818" s="47"/>
      <c r="JWI818" s="47"/>
      <c r="JWJ818" s="47"/>
      <c r="JWK818" s="47"/>
      <c r="JWL818" s="47"/>
      <c r="JWM818" s="47"/>
      <c r="JWN818" s="47"/>
      <c r="JWO818" s="47"/>
      <c r="JWP818" s="47"/>
      <c r="JWQ818" s="47"/>
      <c r="JWR818" s="47"/>
      <c r="JWS818" s="47"/>
      <c r="JWT818" s="47"/>
      <c r="JWU818" s="47"/>
      <c r="JWV818" s="47"/>
      <c r="JWW818" s="47"/>
      <c r="JWX818" s="47"/>
      <c r="JWY818" s="47"/>
      <c r="JWZ818" s="47"/>
      <c r="JXA818" s="47"/>
      <c r="JXB818" s="47"/>
      <c r="JXC818" s="47"/>
      <c r="JXD818" s="47"/>
      <c r="JXE818" s="47"/>
      <c r="JXF818" s="47"/>
      <c r="JXG818" s="47"/>
      <c r="JXH818" s="47"/>
      <c r="JXI818" s="47"/>
      <c r="JXJ818" s="47"/>
      <c r="JXK818" s="47"/>
      <c r="JXL818" s="47"/>
      <c r="JXM818" s="47"/>
      <c r="JXN818" s="47"/>
      <c r="JXO818" s="47"/>
      <c r="JXP818" s="47"/>
      <c r="JXQ818" s="47"/>
      <c r="JXR818" s="47"/>
      <c r="JXS818" s="47"/>
      <c r="JXT818" s="47"/>
      <c r="JXU818" s="47"/>
      <c r="JXV818" s="47"/>
      <c r="JXW818" s="47"/>
      <c r="JXX818" s="47"/>
      <c r="JXY818" s="47"/>
      <c r="JXZ818" s="47"/>
      <c r="JYA818" s="47"/>
      <c r="JYB818" s="47"/>
      <c r="JYC818" s="47"/>
      <c r="JYD818" s="47"/>
      <c r="JYE818" s="47"/>
      <c r="JYF818" s="47"/>
      <c r="JYG818" s="47"/>
      <c r="JYH818" s="47"/>
      <c r="JYI818" s="47"/>
      <c r="JYJ818" s="47"/>
      <c r="JYK818" s="47"/>
      <c r="JYL818" s="47"/>
      <c r="JYM818" s="47"/>
      <c r="JYN818" s="47"/>
      <c r="JYO818" s="47"/>
      <c r="JYP818" s="47"/>
      <c r="JYQ818" s="47"/>
      <c r="JYR818" s="47"/>
      <c r="JYS818" s="47"/>
      <c r="JYT818" s="47"/>
      <c r="JYU818" s="47"/>
      <c r="JYV818" s="47"/>
      <c r="JYW818" s="47"/>
      <c r="JYX818" s="47"/>
      <c r="JYY818" s="47"/>
      <c r="JYZ818" s="47"/>
      <c r="JZA818" s="47"/>
      <c r="JZB818" s="47"/>
      <c r="JZC818" s="47"/>
      <c r="JZD818" s="47"/>
      <c r="JZE818" s="47"/>
      <c r="JZF818" s="47"/>
      <c r="JZG818" s="47"/>
      <c r="JZH818" s="47"/>
      <c r="JZI818" s="47"/>
      <c r="JZJ818" s="47"/>
      <c r="JZK818" s="47"/>
      <c r="JZL818" s="47"/>
      <c r="JZM818" s="47"/>
      <c r="JZN818" s="47"/>
      <c r="JZO818" s="47"/>
      <c r="JZP818" s="47"/>
      <c r="JZQ818" s="47"/>
      <c r="JZR818" s="47"/>
      <c r="JZS818" s="47"/>
      <c r="JZT818" s="47"/>
      <c r="JZU818" s="47"/>
      <c r="JZV818" s="47"/>
      <c r="JZW818" s="47"/>
      <c r="JZX818" s="47"/>
      <c r="JZY818" s="47"/>
      <c r="JZZ818" s="47"/>
      <c r="KAA818" s="47"/>
      <c r="KAB818" s="47"/>
      <c r="KAC818" s="47"/>
      <c r="KAD818" s="47"/>
      <c r="KAE818" s="47"/>
      <c r="KAF818" s="47"/>
      <c r="KAG818" s="47"/>
      <c r="KAH818" s="47"/>
      <c r="KAI818" s="47"/>
      <c r="KAJ818" s="47"/>
      <c r="KAK818" s="47"/>
      <c r="KAL818" s="47"/>
      <c r="KAM818" s="47"/>
      <c r="KAN818" s="47"/>
      <c r="KAO818" s="47"/>
      <c r="KAP818" s="47"/>
      <c r="KAQ818" s="47"/>
      <c r="KAR818" s="47"/>
      <c r="KAS818" s="47"/>
      <c r="KAT818" s="47"/>
      <c r="KAU818" s="47"/>
      <c r="KAV818" s="47"/>
      <c r="KAW818" s="47"/>
      <c r="KAX818" s="47"/>
      <c r="KAY818" s="47"/>
      <c r="KAZ818" s="47"/>
      <c r="KBA818" s="47"/>
      <c r="KBB818" s="47"/>
      <c r="KBC818" s="47"/>
      <c r="KBD818" s="47"/>
      <c r="KBE818" s="47"/>
      <c r="KBF818" s="47"/>
      <c r="KBG818" s="47"/>
      <c r="KBH818" s="47"/>
      <c r="KBI818" s="47"/>
      <c r="KBJ818" s="47"/>
      <c r="KBK818" s="47"/>
      <c r="KBL818" s="47"/>
      <c r="KBM818" s="47"/>
      <c r="KBN818" s="47"/>
      <c r="KBO818" s="47"/>
      <c r="KBP818" s="47"/>
      <c r="KBQ818" s="47"/>
      <c r="KBR818" s="47"/>
      <c r="KBS818" s="47"/>
      <c r="KBT818" s="47"/>
      <c r="KBU818" s="47"/>
      <c r="KBV818" s="47"/>
      <c r="KBW818" s="47"/>
      <c r="KBX818" s="47"/>
      <c r="KBY818" s="47"/>
      <c r="KBZ818" s="47"/>
      <c r="KCA818" s="47"/>
      <c r="KCB818" s="47"/>
      <c r="KCC818" s="47"/>
      <c r="KCD818" s="47"/>
      <c r="KCE818" s="47"/>
      <c r="KCF818" s="47"/>
      <c r="KCG818" s="47"/>
      <c r="KCH818" s="47"/>
      <c r="KCI818" s="47"/>
      <c r="KCJ818" s="47"/>
      <c r="KCK818" s="47"/>
      <c r="KCL818" s="47"/>
      <c r="KCM818" s="47"/>
      <c r="KCN818" s="47"/>
      <c r="KCO818" s="47"/>
      <c r="KCP818" s="47"/>
      <c r="KCQ818" s="47"/>
      <c r="KCR818" s="47"/>
      <c r="KCS818" s="47"/>
      <c r="KCT818" s="47"/>
      <c r="KCU818" s="47"/>
      <c r="KCV818" s="47"/>
      <c r="KCW818" s="47"/>
      <c r="KCX818" s="47"/>
      <c r="KCY818" s="47"/>
      <c r="KCZ818" s="47"/>
      <c r="KDA818" s="47"/>
      <c r="KDB818" s="47"/>
      <c r="KDC818" s="47"/>
      <c r="KDD818" s="47"/>
      <c r="KDE818" s="47"/>
      <c r="KDF818" s="47"/>
      <c r="KDG818" s="47"/>
      <c r="KDH818" s="47"/>
      <c r="KDI818" s="47"/>
      <c r="KDJ818" s="47"/>
      <c r="KDK818" s="47"/>
      <c r="KDL818" s="47"/>
      <c r="KDM818" s="47"/>
      <c r="KDN818" s="47"/>
      <c r="KDO818" s="47"/>
      <c r="KDP818" s="47"/>
      <c r="KDQ818" s="47"/>
      <c r="KDR818" s="47"/>
      <c r="KDS818" s="47"/>
      <c r="KDT818" s="47"/>
      <c r="KDU818" s="47"/>
      <c r="KDV818" s="47"/>
      <c r="KDW818" s="47"/>
      <c r="KDX818" s="47"/>
      <c r="KDY818" s="47"/>
      <c r="KDZ818" s="47"/>
      <c r="KEA818" s="47"/>
      <c r="KEB818" s="47"/>
      <c r="KEC818" s="47"/>
      <c r="KED818" s="47"/>
      <c r="KEE818" s="47"/>
      <c r="KEF818" s="47"/>
      <c r="KEG818" s="47"/>
      <c r="KEH818" s="47"/>
      <c r="KEI818" s="47"/>
      <c r="KEJ818" s="47"/>
      <c r="KEK818" s="47"/>
      <c r="KEL818" s="47"/>
      <c r="KEM818" s="47"/>
      <c r="KEN818" s="47"/>
      <c r="KEO818" s="47"/>
      <c r="KEP818" s="47"/>
      <c r="KEQ818" s="47"/>
      <c r="KER818" s="47"/>
      <c r="KES818" s="47"/>
      <c r="KET818" s="47"/>
      <c r="KEU818" s="47"/>
      <c r="KEV818" s="47"/>
      <c r="KEW818" s="47"/>
      <c r="KEX818" s="47"/>
      <c r="KEY818" s="47"/>
      <c r="KEZ818" s="47"/>
      <c r="KFA818" s="47"/>
      <c r="KFB818" s="47"/>
      <c r="KFC818" s="47"/>
      <c r="KFD818" s="47"/>
      <c r="KFE818" s="47"/>
      <c r="KFF818" s="47"/>
      <c r="KFG818" s="47"/>
      <c r="KFH818" s="47"/>
      <c r="KFI818" s="47"/>
      <c r="KFJ818" s="47"/>
      <c r="KFK818" s="47"/>
      <c r="KFL818" s="47"/>
      <c r="KFM818" s="47"/>
      <c r="KFN818" s="47"/>
      <c r="KFO818" s="47"/>
      <c r="KFP818" s="47"/>
      <c r="KFQ818" s="47"/>
      <c r="KFR818" s="47"/>
      <c r="KFS818" s="47"/>
      <c r="KFT818" s="47"/>
      <c r="KFU818" s="47"/>
      <c r="KFV818" s="47"/>
      <c r="KFW818" s="47"/>
      <c r="KFX818" s="47"/>
      <c r="KFY818" s="47"/>
      <c r="KFZ818" s="47"/>
      <c r="KGA818" s="47"/>
      <c r="KGB818" s="47"/>
      <c r="KGC818" s="47"/>
      <c r="KGD818" s="47"/>
      <c r="KGE818" s="47"/>
      <c r="KGF818" s="47"/>
      <c r="KGG818" s="47"/>
      <c r="KGH818" s="47"/>
      <c r="KGI818" s="47"/>
      <c r="KGJ818" s="47"/>
      <c r="KGK818" s="47"/>
      <c r="KGL818" s="47"/>
      <c r="KGM818" s="47"/>
      <c r="KGN818" s="47"/>
      <c r="KGO818" s="47"/>
      <c r="KGP818" s="47"/>
      <c r="KGQ818" s="47"/>
      <c r="KGR818" s="47"/>
      <c r="KGS818" s="47"/>
      <c r="KGT818" s="47"/>
      <c r="KGU818" s="47"/>
      <c r="KGV818" s="47"/>
      <c r="KGW818" s="47"/>
      <c r="KGX818" s="47"/>
      <c r="KGY818" s="47"/>
      <c r="KGZ818" s="47"/>
      <c r="KHA818" s="47"/>
      <c r="KHB818" s="47"/>
      <c r="KHC818" s="47"/>
      <c r="KHD818" s="47"/>
      <c r="KHE818" s="47"/>
      <c r="KHF818" s="47"/>
      <c r="KHG818" s="47"/>
      <c r="KHH818" s="47"/>
      <c r="KHI818" s="47"/>
      <c r="KHJ818" s="47"/>
      <c r="KHK818" s="47"/>
      <c r="KHL818" s="47"/>
      <c r="KHM818" s="47"/>
      <c r="KHN818" s="47"/>
      <c r="KHO818" s="47"/>
      <c r="KHP818" s="47"/>
      <c r="KHQ818" s="47"/>
      <c r="KHR818" s="47"/>
      <c r="KHS818" s="47"/>
      <c r="KHT818" s="47"/>
      <c r="KHU818" s="47"/>
      <c r="KHV818" s="47"/>
      <c r="KHW818" s="47"/>
      <c r="KHX818" s="47"/>
      <c r="KHY818" s="47"/>
      <c r="KHZ818" s="47"/>
      <c r="KIA818" s="47"/>
      <c r="KIB818" s="47"/>
      <c r="KIC818" s="47"/>
      <c r="KID818" s="47"/>
      <c r="KIE818" s="47"/>
      <c r="KIF818" s="47"/>
      <c r="KIG818" s="47"/>
      <c r="KIH818" s="47"/>
      <c r="KII818" s="47"/>
      <c r="KIJ818" s="47"/>
      <c r="KIK818" s="47"/>
      <c r="KIL818" s="47"/>
      <c r="KIM818" s="47"/>
      <c r="KIN818" s="47"/>
      <c r="KIO818" s="47"/>
      <c r="KIP818" s="47"/>
      <c r="KIQ818" s="47"/>
      <c r="KIR818" s="47"/>
      <c r="KIS818" s="47"/>
      <c r="KIT818" s="47"/>
      <c r="KIU818" s="47"/>
      <c r="KIV818" s="47"/>
      <c r="KIW818" s="47"/>
      <c r="KIX818" s="47"/>
      <c r="KIY818" s="47"/>
      <c r="KIZ818" s="47"/>
      <c r="KJA818" s="47"/>
      <c r="KJB818" s="47"/>
      <c r="KJC818" s="47"/>
      <c r="KJD818" s="47"/>
      <c r="KJE818" s="47"/>
      <c r="KJF818" s="47"/>
      <c r="KJG818" s="47"/>
      <c r="KJH818" s="47"/>
      <c r="KJI818" s="47"/>
      <c r="KJJ818" s="47"/>
      <c r="KJK818" s="47"/>
      <c r="KJL818" s="47"/>
      <c r="KJM818" s="47"/>
      <c r="KJN818" s="47"/>
      <c r="KJO818" s="47"/>
      <c r="KJP818" s="47"/>
      <c r="KJQ818" s="47"/>
      <c r="KJR818" s="47"/>
      <c r="KJS818" s="47"/>
      <c r="KJT818" s="47"/>
      <c r="KJU818" s="47"/>
      <c r="KJV818" s="47"/>
      <c r="KJW818" s="47"/>
      <c r="KJX818" s="47"/>
      <c r="KJY818" s="47"/>
      <c r="KJZ818" s="47"/>
      <c r="KKA818" s="47"/>
      <c r="KKB818" s="47"/>
      <c r="KKC818" s="47"/>
      <c r="KKD818" s="47"/>
      <c r="KKE818" s="47"/>
      <c r="KKF818" s="47"/>
      <c r="KKG818" s="47"/>
      <c r="KKH818" s="47"/>
      <c r="KKI818" s="47"/>
      <c r="KKJ818" s="47"/>
      <c r="KKK818" s="47"/>
      <c r="KKL818" s="47"/>
      <c r="KKM818" s="47"/>
      <c r="KKN818" s="47"/>
      <c r="KKO818" s="47"/>
      <c r="KKP818" s="47"/>
      <c r="KKQ818" s="47"/>
      <c r="KKR818" s="47"/>
      <c r="KKS818" s="47"/>
      <c r="KKT818" s="47"/>
      <c r="KKU818" s="47"/>
      <c r="KKV818" s="47"/>
      <c r="KKW818" s="47"/>
      <c r="KKX818" s="47"/>
      <c r="KKY818" s="47"/>
      <c r="KKZ818" s="47"/>
      <c r="KLA818" s="47"/>
      <c r="KLB818" s="47"/>
      <c r="KLC818" s="47"/>
      <c r="KLD818" s="47"/>
      <c r="KLE818" s="47"/>
      <c r="KLF818" s="47"/>
      <c r="KLG818" s="47"/>
      <c r="KLH818" s="47"/>
      <c r="KLI818" s="47"/>
      <c r="KLJ818" s="47"/>
      <c r="KLK818" s="47"/>
      <c r="KLL818" s="47"/>
      <c r="KLM818" s="47"/>
      <c r="KLN818" s="47"/>
      <c r="KLO818" s="47"/>
      <c r="KLP818" s="47"/>
      <c r="KLQ818" s="47"/>
      <c r="KLR818" s="47"/>
      <c r="KLS818" s="47"/>
      <c r="KLT818" s="47"/>
      <c r="KLU818" s="47"/>
      <c r="KLV818" s="47"/>
      <c r="KLW818" s="47"/>
      <c r="KLX818" s="47"/>
      <c r="KLY818" s="47"/>
      <c r="KLZ818" s="47"/>
      <c r="KMA818" s="47"/>
      <c r="KMB818" s="47"/>
      <c r="KMC818" s="47"/>
      <c r="KMD818" s="47"/>
      <c r="KME818" s="47"/>
      <c r="KMF818" s="47"/>
      <c r="KMG818" s="47"/>
      <c r="KMH818" s="47"/>
      <c r="KMI818" s="47"/>
      <c r="KMJ818" s="47"/>
      <c r="KMK818" s="47"/>
      <c r="KML818" s="47"/>
      <c r="KMM818" s="47"/>
      <c r="KMN818" s="47"/>
      <c r="KMO818" s="47"/>
      <c r="KMP818" s="47"/>
      <c r="KMQ818" s="47"/>
      <c r="KMR818" s="47"/>
      <c r="KMS818" s="47"/>
      <c r="KMT818" s="47"/>
      <c r="KMU818" s="47"/>
      <c r="KMV818" s="47"/>
      <c r="KMW818" s="47"/>
      <c r="KMX818" s="47"/>
      <c r="KMY818" s="47"/>
      <c r="KMZ818" s="47"/>
      <c r="KNA818" s="47"/>
      <c r="KNB818" s="47"/>
      <c r="KNC818" s="47"/>
      <c r="KND818" s="47"/>
      <c r="KNE818" s="47"/>
      <c r="KNF818" s="47"/>
      <c r="KNG818" s="47"/>
      <c r="KNH818" s="47"/>
      <c r="KNI818" s="47"/>
      <c r="KNJ818" s="47"/>
      <c r="KNK818" s="47"/>
      <c r="KNL818" s="47"/>
      <c r="KNM818" s="47"/>
      <c r="KNN818" s="47"/>
      <c r="KNO818" s="47"/>
      <c r="KNP818" s="47"/>
      <c r="KNQ818" s="47"/>
      <c r="KNR818" s="47"/>
      <c r="KNS818" s="47"/>
      <c r="KNT818" s="47"/>
      <c r="KNU818" s="47"/>
      <c r="KNV818" s="47"/>
      <c r="KNW818" s="47"/>
      <c r="KNX818" s="47"/>
      <c r="KNY818" s="47"/>
      <c r="KNZ818" s="47"/>
      <c r="KOA818" s="47"/>
      <c r="KOB818" s="47"/>
      <c r="KOC818" s="47"/>
      <c r="KOD818" s="47"/>
      <c r="KOE818" s="47"/>
      <c r="KOF818" s="47"/>
      <c r="KOG818" s="47"/>
      <c r="KOH818" s="47"/>
      <c r="KOI818" s="47"/>
      <c r="KOJ818" s="47"/>
      <c r="KOK818" s="47"/>
      <c r="KOL818" s="47"/>
      <c r="KOM818" s="47"/>
      <c r="KON818" s="47"/>
      <c r="KOO818" s="47"/>
      <c r="KOP818" s="47"/>
      <c r="KOQ818" s="47"/>
      <c r="KOR818" s="47"/>
      <c r="KOS818" s="47"/>
      <c r="KOT818" s="47"/>
      <c r="KOU818" s="47"/>
      <c r="KOV818" s="47"/>
      <c r="KOW818" s="47"/>
      <c r="KOX818" s="47"/>
      <c r="KOY818" s="47"/>
      <c r="KOZ818" s="47"/>
      <c r="KPA818" s="47"/>
      <c r="KPB818" s="47"/>
      <c r="KPC818" s="47"/>
      <c r="KPD818" s="47"/>
      <c r="KPE818" s="47"/>
      <c r="KPF818" s="47"/>
      <c r="KPG818" s="47"/>
      <c r="KPH818" s="47"/>
      <c r="KPI818" s="47"/>
      <c r="KPJ818" s="47"/>
      <c r="KPK818" s="47"/>
      <c r="KPL818" s="47"/>
      <c r="KPM818" s="47"/>
      <c r="KPN818" s="47"/>
      <c r="KPO818" s="47"/>
      <c r="KPP818" s="47"/>
      <c r="KPQ818" s="47"/>
      <c r="KPR818" s="47"/>
      <c r="KPS818" s="47"/>
      <c r="KPT818" s="47"/>
      <c r="KPU818" s="47"/>
      <c r="KPV818" s="47"/>
      <c r="KPW818" s="47"/>
      <c r="KPX818" s="47"/>
      <c r="KPY818" s="47"/>
      <c r="KPZ818" s="47"/>
      <c r="KQA818" s="47"/>
      <c r="KQB818" s="47"/>
      <c r="KQC818" s="47"/>
      <c r="KQD818" s="47"/>
      <c r="KQE818" s="47"/>
      <c r="KQF818" s="47"/>
      <c r="KQG818" s="47"/>
      <c r="KQH818" s="47"/>
      <c r="KQI818" s="47"/>
      <c r="KQJ818" s="47"/>
      <c r="KQK818" s="47"/>
      <c r="KQL818" s="47"/>
      <c r="KQM818" s="47"/>
      <c r="KQN818" s="47"/>
      <c r="KQO818" s="47"/>
      <c r="KQP818" s="47"/>
      <c r="KQQ818" s="47"/>
      <c r="KQR818" s="47"/>
      <c r="KQS818" s="47"/>
      <c r="KQT818" s="47"/>
      <c r="KQU818" s="47"/>
      <c r="KQV818" s="47"/>
      <c r="KQW818" s="47"/>
      <c r="KQX818" s="47"/>
      <c r="KQY818" s="47"/>
      <c r="KQZ818" s="47"/>
      <c r="KRA818" s="47"/>
      <c r="KRB818" s="47"/>
      <c r="KRC818" s="47"/>
      <c r="KRD818" s="47"/>
      <c r="KRE818" s="47"/>
      <c r="KRF818" s="47"/>
      <c r="KRG818" s="47"/>
      <c r="KRH818" s="47"/>
      <c r="KRI818" s="47"/>
      <c r="KRJ818" s="47"/>
      <c r="KRK818" s="47"/>
      <c r="KRL818" s="47"/>
      <c r="KRM818" s="47"/>
      <c r="KRN818" s="47"/>
      <c r="KRO818" s="47"/>
      <c r="KRP818" s="47"/>
      <c r="KRQ818" s="47"/>
      <c r="KRR818" s="47"/>
      <c r="KRS818" s="47"/>
      <c r="KRT818" s="47"/>
      <c r="KRU818" s="47"/>
      <c r="KRV818" s="47"/>
      <c r="KRW818" s="47"/>
      <c r="KRX818" s="47"/>
      <c r="KRY818" s="47"/>
      <c r="KRZ818" s="47"/>
      <c r="KSA818" s="47"/>
      <c r="KSB818" s="47"/>
      <c r="KSC818" s="47"/>
      <c r="KSD818" s="47"/>
      <c r="KSE818" s="47"/>
      <c r="KSF818" s="47"/>
      <c r="KSG818" s="47"/>
      <c r="KSH818" s="47"/>
      <c r="KSI818" s="47"/>
      <c r="KSJ818" s="47"/>
      <c r="KSK818" s="47"/>
      <c r="KSL818" s="47"/>
      <c r="KSM818" s="47"/>
      <c r="KSN818" s="47"/>
      <c r="KSO818" s="47"/>
      <c r="KSP818" s="47"/>
      <c r="KSQ818" s="47"/>
      <c r="KSR818" s="47"/>
      <c r="KSS818" s="47"/>
      <c r="KST818" s="47"/>
      <c r="KSU818" s="47"/>
      <c r="KSV818" s="47"/>
      <c r="KSW818" s="47"/>
      <c r="KSX818" s="47"/>
      <c r="KSY818" s="47"/>
      <c r="KSZ818" s="47"/>
      <c r="KTA818" s="47"/>
      <c r="KTB818" s="47"/>
      <c r="KTC818" s="47"/>
      <c r="KTD818" s="47"/>
      <c r="KTE818" s="47"/>
      <c r="KTF818" s="47"/>
      <c r="KTG818" s="47"/>
      <c r="KTH818" s="47"/>
      <c r="KTI818" s="47"/>
      <c r="KTJ818" s="47"/>
      <c r="KTK818" s="47"/>
      <c r="KTL818" s="47"/>
      <c r="KTM818" s="47"/>
      <c r="KTN818" s="47"/>
      <c r="KTO818" s="47"/>
      <c r="KTP818" s="47"/>
      <c r="KTQ818" s="47"/>
      <c r="KTR818" s="47"/>
      <c r="KTS818" s="47"/>
      <c r="KTT818" s="47"/>
      <c r="KTU818" s="47"/>
      <c r="KTV818" s="47"/>
      <c r="KTW818" s="47"/>
      <c r="KTX818" s="47"/>
      <c r="KTY818" s="47"/>
      <c r="KTZ818" s="47"/>
      <c r="KUA818" s="47"/>
      <c r="KUB818" s="47"/>
      <c r="KUC818" s="47"/>
      <c r="KUD818" s="47"/>
      <c r="KUE818" s="47"/>
      <c r="KUF818" s="47"/>
      <c r="KUG818" s="47"/>
      <c r="KUH818" s="47"/>
      <c r="KUI818" s="47"/>
      <c r="KUJ818" s="47"/>
      <c r="KUK818" s="47"/>
      <c r="KUL818" s="47"/>
      <c r="KUM818" s="47"/>
      <c r="KUN818" s="47"/>
      <c r="KUO818" s="47"/>
      <c r="KUP818" s="47"/>
      <c r="KUQ818" s="47"/>
      <c r="KUR818" s="47"/>
      <c r="KUS818" s="47"/>
      <c r="KUT818" s="47"/>
      <c r="KUU818" s="47"/>
      <c r="KUV818" s="47"/>
      <c r="KUW818" s="47"/>
      <c r="KUX818" s="47"/>
      <c r="KUY818" s="47"/>
      <c r="KUZ818" s="47"/>
      <c r="KVA818" s="47"/>
      <c r="KVB818" s="47"/>
      <c r="KVC818" s="47"/>
      <c r="KVD818" s="47"/>
      <c r="KVE818" s="47"/>
      <c r="KVF818" s="47"/>
      <c r="KVG818" s="47"/>
      <c r="KVH818" s="47"/>
      <c r="KVI818" s="47"/>
      <c r="KVJ818" s="47"/>
      <c r="KVK818" s="47"/>
      <c r="KVL818" s="47"/>
      <c r="KVM818" s="47"/>
      <c r="KVN818" s="47"/>
      <c r="KVO818" s="47"/>
      <c r="KVP818" s="47"/>
      <c r="KVQ818" s="47"/>
      <c r="KVR818" s="47"/>
      <c r="KVS818" s="47"/>
      <c r="KVT818" s="47"/>
      <c r="KVU818" s="47"/>
      <c r="KVV818" s="47"/>
      <c r="KVW818" s="47"/>
      <c r="KVX818" s="47"/>
      <c r="KVY818" s="47"/>
      <c r="KVZ818" s="47"/>
      <c r="KWA818" s="47"/>
      <c r="KWB818" s="47"/>
      <c r="KWC818" s="47"/>
      <c r="KWD818" s="47"/>
      <c r="KWE818" s="47"/>
      <c r="KWF818" s="47"/>
      <c r="KWG818" s="47"/>
      <c r="KWH818" s="47"/>
      <c r="KWI818" s="47"/>
      <c r="KWJ818" s="47"/>
      <c r="KWK818" s="47"/>
      <c r="KWL818" s="47"/>
      <c r="KWM818" s="47"/>
      <c r="KWN818" s="47"/>
      <c r="KWO818" s="47"/>
      <c r="KWP818" s="47"/>
      <c r="KWQ818" s="47"/>
      <c r="KWR818" s="47"/>
      <c r="KWS818" s="47"/>
      <c r="KWT818" s="47"/>
      <c r="KWU818" s="47"/>
      <c r="KWV818" s="47"/>
      <c r="KWW818" s="47"/>
      <c r="KWX818" s="47"/>
      <c r="KWY818" s="47"/>
      <c r="KWZ818" s="47"/>
      <c r="KXA818" s="47"/>
      <c r="KXB818" s="47"/>
      <c r="KXC818" s="47"/>
      <c r="KXD818" s="47"/>
      <c r="KXE818" s="47"/>
      <c r="KXF818" s="47"/>
      <c r="KXG818" s="47"/>
      <c r="KXH818" s="47"/>
      <c r="KXI818" s="47"/>
      <c r="KXJ818" s="47"/>
      <c r="KXK818" s="47"/>
      <c r="KXL818" s="47"/>
      <c r="KXM818" s="47"/>
      <c r="KXN818" s="47"/>
      <c r="KXO818" s="47"/>
      <c r="KXP818" s="47"/>
      <c r="KXQ818" s="47"/>
      <c r="KXR818" s="47"/>
      <c r="KXS818" s="47"/>
      <c r="KXT818" s="47"/>
      <c r="KXU818" s="47"/>
      <c r="KXV818" s="47"/>
      <c r="KXW818" s="47"/>
      <c r="KXX818" s="47"/>
      <c r="KXY818" s="47"/>
      <c r="KXZ818" s="47"/>
      <c r="KYA818" s="47"/>
      <c r="KYB818" s="47"/>
      <c r="KYC818" s="47"/>
      <c r="KYD818" s="47"/>
      <c r="KYE818" s="47"/>
      <c r="KYF818" s="47"/>
      <c r="KYG818" s="47"/>
      <c r="KYH818" s="47"/>
      <c r="KYI818" s="47"/>
      <c r="KYJ818" s="47"/>
      <c r="KYK818" s="47"/>
      <c r="KYL818" s="47"/>
      <c r="KYM818" s="47"/>
      <c r="KYN818" s="47"/>
      <c r="KYO818" s="47"/>
      <c r="KYP818" s="47"/>
      <c r="KYQ818" s="47"/>
      <c r="KYR818" s="47"/>
      <c r="KYS818" s="47"/>
      <c r="KYT818" s="47"/>
      <c r="KYU818" s="47"/>
      <c r="KYV818" s="47"/>
      <c r="KYW818" s="47"/>
      <c r="KYX818" s="47"/>
      <c r="KYY818" s="47"/>
      <c r="KYZ818" s="47"/>
      <c r="KZA818" s="47"/>
      <c r="KZB818" s="47"/>
      <c r="KZC818" s="47"/>
      <c r="KZD818" s="47"/>
      <c r="KZE818" s="47"/>
      <c r="KZF818" s="47"/>
      <c r="KZG818" s="47"/>
      <c r="KZH818" s="47"/>
      <c r="KZI818" s="47"/>
      <c r="KZJ818" s="47"/>
      <c r="KZK818" s="47"/>
      <c r="KZL818" s="47"/>
      <c r="KZM818" s="47"/>
      <c r="KZN818" s="47"/>
      <c r="KZO818" s="47"/>
      <c r="KZP818" s="47"/>
      <c r="KZQ818" s="47"/>
      <c r="KZR818" s="47"/>
      <c r="KZS818" s="47"/>
      <c r="KZT818" s="47"/>
      <c r="KZU818" s="47"/>
      <c r="KZV818" s="47"/>
      <c r="KZW818" s="47"/>
      <c r="KZX818" s="47"/>
      <c r="KZY818" s="47"/>
      <c r="KZZ818" s="47"/>
      <c r="LAA818" s="47"/>
      <c r="LAB818" s="47"/>
      <c r="LAC818" s="47"/>
      <c r="LAD818" s="47"/>
      <c r="LAE818" s="47"/>
      <c r="LAF818" s="47"/>
      <c r="LAG818" s="47"/>
      <c r="LAH818" s="47"/>
      <c r="LAI818" s="47"/>
      <c r="LAJ818" s="47"/>
      <c r="LAK818" s="47"/>
      <c r="LAL818" s="47"/>
      <c r="LAM818" s="47"/>
      <c r="LAN818" s="47"/>
      <c r="LAO818" s="47"/>
      <c r="LAP818" s="47"/>
      <c r="LAQ818" s="47"/>
      <c r="LAR818" s="47"/>
      <c r="LAS818" s="47"/>
      <c r="LAT818" s="47"/>
      <c r="LAU818" s="47"/>
      <c r="LAV818" s="47"/>
      <c r="LAW818" s="47"/>
      <c r="LAX818" s="47"/>
      <c r="LAY818" s="47"/>
      <c r="LAZ818" s="47"/>
      <c r="LBA818" s="47"/>
      <c r="LBB818" s="47"/>
      <c r="LBC818" s="47"/>
      <c r="LBD818" s="47"/>
      <c r="LBE818" s="47"/>
      <c r="LBF818" s="47"/>
      <c r="LBG818" s="47"/>
      <c r="LBH818" s="47"/>
      <c r="LBI818" s="47"/>
      <c r="LBJ818" s="47"/>
      <c r="LBK818" s="47"/>
      <c r="LBL818" s="47"/>
      <c r="LBM818" s="47"/>
      <c r="LBN818" s="47"/>
      <c r="LBO818" s="47"/>
      <c r="LBP818" s="47"/>
      <c r="LBQ818" s="47"/>
      <c r="LBR818" s="47"/>
      <c r="LBS818" s="47"/>
      <c r="LBT818" s="47"/>
      <c r="LBU818" s="47"/>
      <c r="LBV818" s="47"/>
      <c r="LBW818" s="47"/>
      <c r="LBX818" s="47"/>
      <c r="LBY818" s="47"/>
      <c r="LBZ818" s="47"/>
      <c r="LCA818" s="47"/>
      <c r="LCB818" s="47"/>
      <c r="LCC818" s="47"/>
      <c r="LCD818" s="47"/>
      <c r="LCE818" s="47"/>
      <c r="LCF818" s="47"/>
      <c r="LCG818" s="47"/>
      <c r="LCH818" s="47"/>
      <c r="LCI818" s="47"/>
      <c r="LCJ818" s="47"/>
      <c r="LCK818" s="47"/>
      <c r="LCL818" s="47"/>
      <c r="LCM818" s="47"/>
      <c r="LCN818" s="47"/>
      <c r="LCO818" s="47"/>
      <c r="LCP818" s="47"/>
      <c r="LCQ818" s="47"/>
      <c r="LCR818" s="47"/>
      <c r="LCS818" s="47"/>
      <c r="LCT818" s="47"/>
      <c r="LCU818" s="47"/>
      <c r="LCV818" s="47"/>
      <c r="LCW818" s="47"/>
      <c r="LCX818" s="47"/>
      <c r="LCY818" s="47"/>
      <c r="LCZ818" s="47"/>
      <c r="LDA818" s="47"/>
      <c r="LDB818" s="47"/>
      <c r="LDC818" s="47"/>
      <c r="LDD818" s="47"/>
      <c r="LDE818" s="47"/>
      <c r="LDF818" s="47"/>
      <c r="LDG818" s="47"/>
      <c r="LDH818" s="47"/>
      <c r="LDI818" s="47"/>
      <c r="LDJ818" s="47"/>
      <c r="LDK818" s="47"/>
      <c r="LDL818" s="47"/>
      <c r="LDM818" s="47"/>
      <c r="LDN818" s="47"/>
      <c r="LDO818" s="47"/>
      <c r="LDP818" s="47"/>
      <c r="LDQ818" s="47"/>
      <c r="LDR818" s="47"/>
      <c r="LDS818" s="47"/>
      <c r="LDT818" s="47"/>
      <c r="LDU818" s="47"/>
      <c r="LDV818" s="47"/>
      <c r="LDW818" s="47"/>
      <c r="LDX818" s="47"/>
      <c r="LDY818" s="47"/>
      <c r="LDZ818" s="47"/>
      <c r="LEA818" s="47"/>
      <c r="LEB818" s="47"/>
      <c r="LEC818" s="47"/>
      <c r="LED818" s="47"/>
      <c r="LEE818" s="47"/>
      <c r="LEF818" s="47"/>
      <c r="LEG818" s="47"/>
      <c r="LEH818" s="47"/>
      <c r="LEI818" s="47"/>
      <c r="LEJ818" s="47"/>
      <c r="LEK818" s="47"/>
      <c r="LEL818" s="47"/>
      <c r="LEM818" s="47"/>
      <c r="LEN818" s="47"/>
      <c r="LEO818" s="47"/>
      <c r="LEP818" s="47"/>
      <c r="LEQ818" s="47"/>
      <c r="LER818" s="47"/>
      <c r="LES818" s="47"/>
      <c r="LET818" s="47"/>
      <c r="LEU818" s="47"/>
      <c r="LEV818" s="47"/>
      <c r="LEW818" s="47"/>
      <c r="LEX818" s="47"/>
      <c r="LEY818" s="47"/>
      <c r="LEZ818" s="47"/>
      <c r="LFA818" s="47"/>
      <c r="LFB818" s="47"/>
      <c r="LFC818" s="47"/>
      <c r="LFD818" s="47"/>
      <c r="LFE818" s="47"/>
      <c r="LFF818" s="47"/>
      <c r="LFG818" s="47"/>
      <c r="LFH818" s="47"/>
      <c r="LFI818" s="47"/>
      <c r="LFJ818" s="47"/>
      <c r="LFK818" s="47"/>
      <c r="LFL818" s="47"/>
      <c r="LFM818" s="47"/>
      <c r="LFN818" s="47"/>
      <c r="LFO818" s="47"/>
      <c r="LFP818" s="47"/>
      <c r="LFQ818" s="47"/>
      <c r="LFR818" s="47"/>
      <c r="LFS818" s="47"/>
      <c r="LFT818" s="47"/>
      <c r="LFU818" s="47"/>
      <c r="LFV818" s="47"/>
      <c r="LFW818" s="47"/>
      <c r="LFX818" s="47"/>
      <c r="LFY818" s="47"/>
      <c r="LFZ818" s="47"/>
      <c r="LGA818" s="47"/>
      <c r="LGB818" s="47"/>
      <c r="LGC818" s="47"/>
      <c r="LGD818" s="47"/>
      <c r="LGE818" s="47"/>
      <c r="LGF818" s="47"/>
      <c r="LGG818" s="47"/>
      <c r="LGH818" s="47"/>
      <c r="LGI818" s="47"/>
      <c r="LGJ818" s="47"/>
      <c r="LGK818" s="47"/>
      <c r="LGL818" s="47"/>
      <c r="LGM818" s="47"/>
      <c r="LGN818" s="47"/>
      <c r="LGO818" s="47"/>
      <c r="LGP818" s="47"/>
      <c r="LGQ818" s="47"/>
      <c r="LGR818" s="47"/>
      <c r="LGS818" s="47"/>
      <c r="LGT818" s="47"/>
      <c r="LGU818" s="47"/>
      <c r="LGV818" s="47"/>
      <c r="LGW818" s="47"/>
      <c r="LGX818" s="47"/>
      <c r="LGY818" s="47"/>
      <c r="LGZ818" s="47"/>
      <c r="LHA818" s="47"/>
      <c r="LHB818" s="47"/>
      <c r="LHC818" s="47"/>
      <c r="LHD818" s="47"/>
      <c r="LHE818" s="47"/>
      <c r="LHF818" s="47"/>
      <c r="LHG818" s="47"/>
      <c r="LHH818" s="47"/>
      <c r="LHI818" s="47"/>
      <c r="LHJ818" s="47"/>
      <c r="LHK818" s="47"/>
      <c r="LHL818" s="47"/>
      <c r="LHM818" s="47"/>
      <c r="LHN818" s="47"/>
      <c r="LHO818" s="47"/>
      <c r="LHP818" s="47"/>
      <c r="LHQ818" s="47"/>
      <c r="LHR818" s="47"/>
      <c r="LHS818" s="47"/>
      <c r="LHT818" s="47"/>
      <c r="LHU818" s="47"/>
      <c r="LHV818" s="47"/>
      <c r="LHW818" s="47"/>
      <c r="LHX818" s="47"/>
      <c r="LHY818" s="47"/>
      <c r="LHZ818" s="47"/>
      <c r="LIA818" s="47"/>
      <c r="LIB818" s="47"/>
      <c r="LIC818" s="47"/>
      <c r="LID818" s="47"/>
      <c r="LIE818" s="47"/>
      <c r="LIF818" s="47"/>
      <c r="LIG818" s="47"/>
      <c r="LIH818" s="47"/>
      <c r="LII818" s="47"/>
      <c r="LIJ818" s="47"/>
      <c r="LIK818" s="47"/>
      <c r="LIL818" s="47"/>
      <c r="LIM818" s="47"/>
      <c r="LIN818" s="47"/>
      <c r="LIO818" s="47"/>
      <c r="LIP818" s="47"/>
      <c r="LIQ818" s="47"/>
      <c r="LIR818" s="47"/>
      <c r="LIS818" s="47"/>
      <c r="LIT818" s="47"/>
      <c r="LIU818" s="47"/>
      <c r="LIV818" s="47"/>
      <c r="LIW818" s="47"/>
      <c r="LIX818" s="47"/>
      <c r="LIY818" s="47"/>
      <c r="LIZ818" s="47"/>
      <c r="LJA818" s="47"/>
      <c r="LJB818" s="47"/>
      <c r="LJC818" s="47"/>
      <c r="LJD818" s="47"/>
      <c r="LJE818" s="47"/>
      <c r="LJF818" s="47"/>
      <c r="LJG818" s="47"/>
      <c r="LJH818" s="47"/>
      <c r="LJI818" s="47"/>
      <c r="LJJ818" s="47"/>
      <c r="LJK818" s="47"/>
      <c r="LJL818" s="47"/>
      <c r="LJM818" s="47"/>
      <c r="LJN818" s="47"/>
      <c r="LJO818" s="47"/>
      <c r="LJP818" s="47"/>
      <c r="LJQ818" s="47"/>
      <c r="LJR818" s="47"/>
      <c r="LJS818" s="47"/>
      <c r="LJT818" s="47"/>
      <c r="LJU818" s="47"/>
      <c r="LJV818" s="47"/>
      <c r="LJW818" s="47"/>
      <c r="LJX818" s="47"/>
      <c r="LJY818" s="47"/>
      <c r="LJZ818" s="47"/>
      <c r="LKA818" s="47"/>
      <c r="LKB818" s="47"/>
      <c r="LKC818" s="47"/>
      <c r="LKD818" s="47"/>
      <c r="LKE818" s="47"/>
      <c r="LKF818" s="47"/>
      <c r="LKG818" s="47"/>
      <c r="LKH818" s="47"/>
      <c r="LKI818" s="47"/>
      <c r="LKJ818" s="47"/>
      <c r="LKK818" s="47"/>
      <c r="LKL818" s="47"/>
      <c r="LKM818" s="47"/>
      <c r="LKN818" s="47"/>
      <c r="LKO818" s="47"/>
      <c r="LKP818" s="47"/>
      <c r="LKQ818" s="47"/>
      <c r="LKR818" s="47"/>
      <c r="LKS818" s="47"/>
      <c r="LKT818" s="47"/>
      <c r="LKU818" s="47"/>
      <c r="LKV818" s="47"/>
      <c r="LKW818" s="47"/>
      <c r="LKX818" s="47"/>
      <c r="LKY818" s="47"/>
      <c r="LKZ818" s="47"/>
      <c r="LLA818" s="47"/>
      <c r="LLB818" s="47"/>
      <c r="LLC818" s="47"/>
      <c r="LLD818" s="47"/>
      <c r="LLE818" s="47"/>
      <c r="LLF818" s="47"/>
      <c r="LLG818" s="47"/>
      <c r="LLH818" s="47"/>
      <c r="LLI818" s="47"/>
      <c r="LLJ818" s="47"/>
      <c r="LLK818" s="47"/>
      <c r="LLL818" s="47"/>
      <c r="LLM818" s="47"/>
      <c r="LLN818" s="47"/>
      <c r="LLO818" s="47"/>
      <c r="LLP818" s="47"/>
      <c r="LLQ818" s="47"/>
      <c r="LLR818" s="47"/>
      <c r="LLS818" s="47"/>
      <c r="LLT818" s="47"/>
      <c r="LLU818" s="47"/>
      <c r="LLV818" s="47"/>
      <c r="LLW818" s="47"/>
      <c r="LLX818" s="47"/>
      <c r="LLY818" s="47"/>
      <c r="LLZ818" s="47"/>
      <c r="LMA818" s="47"/>
      <c r="LMB818" s="47"/>
      <c r="LMC818" s="47"/>
      <c r="LMD818" s="47"/>
      <c r="LME818" s="47"/>
      <c r="LMF818" s="47"/>
      <c r="LMG818" s="47"/>
      <c r="LMH818" s="47"/>
      <c r="LMI818" s="47"/>
      <c r="LMJ818" s="47"/>
      <c r="LMK818" s="47"/>
      <c r="LML818" s="47"/>
      <c r="LMM818" s="47"/>
      <c r="LMN818" s="47"/>
      <c r="LMO818" s="47"/>
      <c r="LMP818" s="47"/>
      <c r="LMQ818" s="47"/>
      <c r="LMR818" s="47"/>
      <c r="LMS818" s="47"/>
      <c r="LMT818" s="47"/>
      <c r="LMU818" s="47"/>
      <c r="LMV818" s="47"/>
      <c r="LMW818" s="47"/>
      <c r="LMX818" s="47"/>
      <c r="LMY818" s="47"/>
      <c r="LMZ818" s="47"/>
      <c r="LNA818" s="47"/>
      <c r="LNB818" s="47"/>
      <c r="LNC818" s="47"/>
      <c r="LND818" s="47"/>
      <c r="LNE818" s="47"/>
      <c r="LNF818" s="47"/>
      <c r="LNG818" s="47"/>
      <c r="LNH818" s="47"/>
      <c r="LNI818" s="47"/>
      <c r="LNJ818" s="47"/>
      <c r="LNK818" s="47"/>
      <c r="LNL818" s="47"/>
      <c r="LNM818" s="47"/>
      <c r="LNN818" s="47"/>
      <c r="LNO818" s="47"/>
      <c r="LNP818" s="47"/>
      <c r="LNQ818" s="47"/>
      <c r="LNR818" s="47"/>
      <c r="LNS818" s="47"/>
      <c r="LNT818" s="47"/>
      <c r="LNU818" s="47"/>
      <c r="LNV818" s="47"/>
      <c r="LNW818" s="47"/>
      <c r="LNX818" s="47"/>
      <c r="LNY818" s="47"/>
      <c r="LNZ818" s="47"/>
      <c r="LOA818" s="47"/>
      <c r="LOB818" s="47"/>
      <c r="LOC818" s="47"/>
      <c r="LOD818" s="47"/>
      <c r="LOE818" s="47"/>
      <c r="LOF818" s="47"/>
      <c r="LOG818" s="47"/>
      <c r="LOH818" s="47"/>
      <c r="LOI818" s="47"/>
      <c r="LOJ818" s="47"/>
      <c r="LOK818" s="47"/>
      <c r="LOL818" s="47"/>
      <c r="LOM818" s="47"/>
      <c r="LON818" s="47"/>
      <c r="LOO818" s="47"/>
      <c r="LOP818" s="47"/>
      <c r="LOQ818" s="47"/>
      <c r="LOR818" s="47"/>
      <c r="LOS818" s="47"/>
      <c r="LOT818" s="47"/>
      <c r="LOU818" s="47"/>
      <c r="LOV818" s="47"/>
      <c r="LOW818" s="47"/>
      <c r="LOX818" s="47"/>
      <c r="LOY818" s="47"/>
      <c r="LOZ818" s="47"/>
      <c r="LPA818" s="47"/>
      <c r="LPB818" s="47"/>
      <c r="LPC818" s="47"/>
      <c r="LPD818" s="47"/>
      <c r="LPE818" s="47"/>
      <c r="LPF818" s="47"/>
      <c r="LPG818" s="47"/>
      <c r="LPH818" s="47"/>
      <c r="LPI818" s="47"/>
      <c r="LPJ818" s="47"/>
      <c r="LPK818" s="47"/>
      <c r="LPL818" s="47"/>
      <c r="LPM818" s="47"/>
      <c r="LPN818" s="47"/>
      <c r="LPO818" s="47"/>
      <c r="LPP818" s="47"/>
      <c r="LPQ818" s="47"/>
      <c r="LPR818" s="47"/>
      <c r="LPS818" s="47"/>
      <c r="LPT818" s="47"/>
      <c r="LPU818" s="47"/>
      <c r="LPV818" s="47"/>
      <c r="LPW818" s="47"/>
      <c r="LPX818" s="47"/>
      <c r="LPY818" s="47"/>
      <c r="LPZ818" s="47"/>
      <c r="LQA818" s="47"/>
      <c r="LQB818" s="47"/>
      <c r="LQC818" s="47"/>
      <c r="LQD818" s="47"/>
      <c r="LQE818" s="47"/>
      <c r="LQF818" s="47"/>
      <c r="LQG818" s="47"/>
      <c r="LQH818" s="47"/>
      <c r="LQI818" s="47"/>
      <c r="LQJ818" s="47"/>
      <c r="LQK818" s="47"/>
      <c r="LQL818" s="47"/>
      <c r="LQM818" s="47"/>
      <c r="LQN818" s="47"/>
      <c r="LQO818" s="47"/>
      <c r="LQP818" s="47"/>
      <c r="LQQ818" s="47"/>
      <c r="LQR818" s="47"/>
      <c r="LQS818" s="47"/>
      <c r="LQT818" s="47"/>
      <c r="LQU818" s="47"/>
      <c r="LQV818" s="47"/>
      <c r="LQW818" s="47"/>
      <c r="LQX818" s="47"/>
      <c r="LQY818" s="47"/>
      <c r="LQZ818" s="47"/>
      <c r="LRA818" s="47"/>
      <c r="LRB818" s="47"/>
      <c r="LRC818" s="47"/>
      <c r="LRD818" s="47"/>
      <c r="LRE818" s="47"/>
      <c r="LRF818" s="47"/>
      <c r="LRG818" s="47"/>
      <c r="LRH818" s="47"/>
      <c r="LRI818" s="47"/>
      <c r="LRJ818" s="47"/>
      <c r="LRK818" s="47"/>
      <c r="LRL818" s="47"/>
      <c r="LRM818" s="47"/>
      <c r="LRN818" s="47"/>
      <c r="LRO818" s="47"/>
      <c r="LRP818" s="47"/>
      <c r="LRQ818" s="47"/>
      <c r="LRR818" s="47"/>
      <c r="LRS818" s="47"/>
      <c r="LRT818" s="47"/>
      <c r="LRU818" s="47"/>
      <c r="LRV818" s="47"/>
      <c r="LRW818" s="47"/>
      <c r="LRX818" s="47"/>
      <c r="LRY818" s="47"/>
      <c r="LRZ818" s="47"/>
      <c r="LSA818" s="47"/>
      <c r="LSB818" s="47"/>
      <c r="LSC818" s="47"/>
      <c r="LSD818" s="47"/>
      <c r="LSE818" s="47"/>
      <c r="LSF818" s="47"/>
      <c r="LSG818" s="47"/>
      <c r="LSH818" s="47"/>
      <c r="LSI818" s="47"/>
      <c r="LSJ818" s="47"/>
      <c r="LSK818" s="47"/>
      <c r="LSL818" s="47"/>
      <c r="LSM818" s="47"/>
      <c r="LSN818" s="47"/>
      <c r="LSO818" s="47"/>
      <c r="LSP818" s="47"/>
      <c r="LSQ818" s="47"/>
      <c r="LSR818" s="47"/>
      <c r="LSS818" s="47"/>
      <c r="LST818" s="47"/>
      <c r="LSU818" s="47"/>
      <c r="LSV818" s="47"/>
      <c r="LSW818" s="47"/>
      <c r="LSX818" s="47"/>
      <c r="LSY818" s="47"/>
      <c r="LSZ818" s="47"/>
      <c r="LTA818" s="47"/>
      <c r="LTB818" s="47"/>
      <c r="LTC818" s="47"/>
      <c r="LTD818" s="47"/>
      <c r="LTE818" s="47"/>
      <c r="LTF818" s="47"/>
      <c r="LTG818" s="47"/>
      <c r="LTH818" s="47"/>
      <c r="LTI818" s="47"/>
      <c r="LTJ818" s="47"/>
      <c r="LTK818" s="47"/>
      <c r="LTL818" s="47"/>
      <c r="LTM818" s="47"/>
      <c r="LTN818" s="47"/>
      <c r="LTO818" s="47"/>
      <c r="LTP818" s="47"/>
      <c r="LTQ818" s="47"/>
      <c r="LTR818" s="47"/>
      <c r="LTS818" s="47"/>
      <c r="LTT818" s="47"/>
      <c r="LTU818" s="47"/>
      <c r="LTV818" s="47"/>
      <c r="LTW818" s="47"/>
      <c r="LTX818" s="47"/>
      <c r="LTY818" s="47"/>
      <c r="LTZ818" s="47"/>
      <c r="LUA818" s="47"/>
      <c r="LUB818" s="47"/>
      <c r="LUC818" s="47"/>
      <c r="LUD818" s="47"/>
      <c r="LUE818" s="47"/>
      <c r="LUF818" s="47"/>
      <c r="LUG818" s="47"/>
      <c r="LUH818" s="47"/>
      <c r="LUI818" s="47"/>
      <c r="LUJ818" s="47"/>
      <c r="LUK818" s="47"/>
      <c r="LUL818" s="47"/>
      <c r="LUM818" s="47"/>
      <c r="LUN818" s="47"/>
      <c r="LUO818" s="47"/>
      <c r="LUP818" s="47"/>
      <c r="LUQ818" s="47"/>
      <c r="LUR818" s="47"/>
      <c r="LUS818" s="47"/>
      <c r="LUT818" s="47"/>
      <c r="LUU818" s="47"/>
      <c r="LUV818" s="47"/>
      <c r="LUW818" s="47"/>
      <c r="LUX818" s="47"/>
      <c r="LUY818" s="47"/>
      <c r="LUZ818" s="47"/>
      <c r="LVA818" s="47"/>
      <c r="LVB818" s="47"/>
      <c r="LVC818" s="47"/>
      <c r="LVD818" s="47"/>
      <c r="LVE818" s="47"/>
      <c r="LVF818" s="47"/>
      <c r="LVG818" s="47"/>
      <c r="LVH818" s="47"/>
      <c r="LVI818" s="47"/>
      <c r="LVJ818" s="47"/>
      <c r="LVK818" s="47"/>
      <c r="LVL818" s="47"/>
      <c r="LVM818" s="47"/>
      <c r="LVN818" s="47"/>
      <c r="LVO818" s="47"/>
      <c r="LVP818" s="47"/>
      <c r="LVQ818" s="47"/>
      <c r="LVR818" s="47"/>
      <c r="LVS818" s="47"/>
      <c r="LVT818" s="47"/>
      <c r="LVU818" s="47"/>
      <c r="LVV818" s="47"/>
      <c r="LVW818" s="47"/>
      <c r="LVX818" s="47"/>
      <c r="LVY818" s="47"/>
      <c r="LVZ818" s="47"/>
      <c r="LWA818" s="47"/>
      <c r="LWB818" s="47"/>
      <c r="LWC818" s="47"/>
      <c r="LWD818" s="47"/>
      <c r="LWE818" s="47"/>
      <c r="LWF818" s="47"/>
      <c r="LWG818" s="47"/>
      <c r="LWH818" s="47"/>
      <c r="LWI818" s="47"/>
      <c r="LWJ818" s="47"/>
      <c r="LWK818" s="47"/>
      <c r="LWL818" s="47"/>
      <c r="LWM818" s="47"/>
      <c r="LWN818" s="47"/>
      <c r="LWO818" s="47"/>
      <c r="LWP818" s="47"/>
      <c r="LWQ818" s="47"/>
      <c r="LWR818" s="47"/>
      <c r="LWS818" s="47"/>
      <c r="LWT818" s="47"/>
      <c r="LWU818" s="47"/>
      <c r="LWV818" s="47"/>
      <c r="LWW818" s="47"/>
      <c r="LWX818" s="47"/>
      <c r="LWY818" s="47"/>
      <c r="LWZ818" s="47"/>
      <c r="LXA818" s="47"/>
      <c r="LXB818" s="47"/>
      <c r="LXC818" s="47"/>
      <c r="LXD818" s="47"/>
      <c r="LXE818" s="47"/>
      <c r="LXF818" s="47"/>
      <c r="LXG818" s="47"/>
      <c r="LXH818" s="47"/>
      <c r="LXI818" s="47"/>
      <c r="LXJ818" s="47"/>
      <c r="LXK818" s="47"/>
      <c r="LXL818" s="47"/>
      <c r="LXM818" s="47"/>
      <c r="LXN818" s="47"/>
      <c r="LXO818" s="47"/>
      <c r="LXP818" s="47"/>
      <c r="LXQ818" s="47"/>
      <c r="LXR818" s="47"/>
      <c r="LXS818" s="47"/>
      <c r="LXT818" s="47"/>
      <c r="LXU818" s="47"/>
      <c r="LXV818" s="47"/>
      <c r="LXW818" s="47"/>
      <c r="LXX818" s="47"/>
      <c r="LXY818" s="47"/>
      <c r="LXZ818" s="47"/>
      <c r="LYA818" s="47"/>
      <c r="LYB818" s="47"/>
      <c r="LYC818" s="47"/>
      <c r="LYD818" s="47"/>
      <c r="LYE818" s="47"/>
      <c r="LYF818" s="47"/>
      <c r="LYG818" s="47"/>
      <c r="LYH818" s="47"/>
      <c r="LYI818" s="47"/>
      <c r="LYJ818" s="47"/>
      <c r="LYK818" s="47"/>
      <c r="LYL818" s="47"/>
      <c r="LYM818" s="47"/>
      <c r="LYN818" s="47"/>
      <c r="LYO818" s="47"/>
      <c r="LYP818" s="47"/>
      <c r="LYQ818" s="47"/>
      <c r="LYR818" s="47"/>
      <c r="LYS818" s="47"/>
      <c r="LYT818" s="47"/>
      <c r="LYU818" s="47"/>
      <c r="LYV818" s="47"/>
      <c r="LYW818" s="47"/>
      <c r="LYX818" s="47"/>
      <c r="LYY818" s="47"/>
      <c r="LYZ818" s="47"/>
      <c r="LZA818" s="47"/>
      <c r="LZB818" s="47"/>
      <c r="LZC818" s="47"/>
      <c r="LZD818" s="47"/>
      <c r="LZE818" s="47"/>
      <c r="LZF818" s="47"/>
      <c r="LZG818" s="47"/>
      <c r="LZH818" s="47"/>
      <c r="LZI818" s="47"/>
      <c r="LZJ818" s="47"/>
      <c r="LZK818" s="47"/>
      <c r="LZL818" s="47"/>
      <c r="LZM818" s="47"/>
      <c r="LZN818" s="47"/>
      <c r="LZO818" s="47"/>
      <c r="LZP818" s="47"/>
      <c r="LZQ818" s="47"/>
      <c r="LZR818" s="47"/>
      <c r="LZS818" s="47"/>
      <c r="LZT818" s="47"/>
      <c r="LZU818" s="47"/>
      <c r="LZV818" s="47"/>
      <c r="LZW818" s="47"/>
      <c r="LZX818" s="47"/>
      <c r="LZY818" s="47"/>
      <c r="LZZ818" s="47"/>
      <c r="MAA818" s="47"/>
      <c r="MAB818" s="47"/>
      <c r="MAC818" s="47"/>
      <c r="MAD818" s="47"/>
      <c r="MAE818" s="47"/>
      <c r="MAF818" s="47"/>
      <c r="MAG818" s="47"/>
      <c r="MAH818" s="47"/>
      <c r="MAI818" s="47"/>
      <c r="MAJ818" s="47"/>
      <c r="MAK818" s="47"/>
      <c r="MAL818" s="47"/>
      <c r="MAM818" s="47"/>
      <c r="MAN818" s="47"/>
      <c r="MAO818" s="47"/>
      <c r="MAP818" s="47"/>
      <c r="MAQ818" s="47"/>
      <c r="MAR818" s="47"/>
      <c r="MAS818" s="47"/>
      <c r="MAT818" s="47"/>
      <c r="MAU818" s="47"/>
      <c r="MAV818" s="47"/>
      <c r="MAW818" s="47"/>
      <c r="MAX818" s="47"/>
      <c r="MAY818" s="47"/>
      <c r="MAZ818" s="47"/>
      <c r="MBA818" s="47"/>
      <c r="MBB818" s="47"/>
      <c r="MBC818" s="47"/>
      <c r="MBD818" s="47"/>
      <c r="MBE818" s="47"/>
      <c r="MBF818" s="47"/>
      <c r="MBG818" s="47"/>
      <c r="MBH818" s="47"/>
      <c r="MBI818" s="47"/>
      <c r="MBJ818" s="47"/>
      <c r="MBK818" s="47"/>
      <c r="MBL818" s="47"/>
      <c r="MBM818" s="47"/>
      <c r="MBN818" s="47"/>
      <c r="MBO818" s="47"/>
      <c r="MBP818" s="47"/>
      <c r="MBQ818" s="47"/>
      <c r="MBR818" s="47"/>
      <c r="MBS818" s="47"/>
      <c r="MBT818" s="47"/>
      <c r="MBU818" s="47"/>
      <c r="MBV818" s="47"/>
      <c r="MBW818" s="47"/>
      <c r="MBX818" s="47"/>
      <c r="MBY818" s="47"/>
      <c r="MBZ818" s="47"/>
      <c r="MCA818" s="47"/>
      <c r="MCB818" s="47"/>
      <c r="MCC818" s="47"/>
      <c r="MCD818" s="47"/>
      <c r="MCE818" s="47"/>
      <c r="MCF818" s="47"/>
      <c r="MCG818" s="47"/>
      <c r="MCH818" s="47"/>
      <c r="MCI818" s="47"/>
      <c r="MCJ818" s="47"/>
      <c r="MCK818" s="47"/>
      <c r="MCL818" s="47"/>
      <c r="MCM818" s="47"/>
      <c r="MCN818" s="47"/>
      <c r="MCO818" s="47"/>
      <c r="MCP818" s="47"/>
      <c r="MCQ818" s="47"/>
      <c r="MCR818" s="47"/>
      <c r="MCS818" s="47"/>
      <c r="MCT818" s="47"/>
      <c r="MCU818" s="47"/>
      <c r="MCV818" s="47"/>
      <c r="MCW818" s="47"/>
      <c r="MCX818" s="47"/>
      <c r="MCY818" s="47"/>
      <c r="MCZ818" s="47"/>
      <c r="MDA818" s="47"/>
      <c r="MDB818" s="47"/>
      <c r="MDC818" s="47"/>
      <c r="MDD818" s="47"/>
      <c r="MDE818" s="47"/>
      <c r="MDF818" s="47"/>
      <c r="MDG818" s="47"/>
      <c r="MDH818" s="47"/>
      <c r="MDI818" s="47"/>
      <c r="MDJ818" s="47"/>
      <c r="MDK818" s="47"/>
      <c r="MDL818" s="47"/>
      <c r="MDM818" s="47"/>
      <c r="MDN818" s="47"/>
      <c r="MDO818" s="47"/>
      <c r="MDP818" s="47"/>
      <c r="MDQ818" s="47"/>
      <c r="MDR818" s="47"/>
      <c r="MDS818" s="47"/>
      <c r="MDT818" s="47"/>
      <c r="MDU818" s="47"/>
      <c r="MDV818" s="47"/>
      <c r="MDW818" s="47"/>
      <c r="MDX818" s="47"/>
      <c r="MDY818" s="47"/>
      <c r="MDZ818" s="47"/>
      <c r="MEA818" s="47"/>
      <c r="MEB818" s="47"/>
      <c r="MEC818" s="47"/>
      <c r="MED818" s="47"/>
      <c r="MEE818" s="47"/>
      <c r="MEF818" s="47"/>
      <c r="MEG818" s="47"/>
      <c r="MEH818" s="47"/>
      <c r="MEI818" s="47"/>
      <c r="MEJ818" s="47"/>
      <c r="MEK818" s="47"/>
      <c r="MEL818" s="47"/>
      <c r="MEM818" s="47"/>
      <c r="MEN818" s="47"/>
      <c r="MEO818" s="47"/>
      <c r="MEP818" s="47"/>
      <c r="MEQ818" s="47"/>
      <c r="MER818" s="47"/>
      <c r="MES818" s="47"/>
      <c r="MET818" s="47"/>
      <c r="MEU818" s="47"/>
      <c r="MEV818" s="47"/>
      <c r="MEW818" s="47"/>
      <c r="MEX818" s="47"/>
      <c r="MEY818" s="47"/>
      <c r="MEZ818" s="47"/>
      <c r="MFA818" s="47"/>
      <c r="MFB818" s="47"/>
      <c r="MFC818" s="47"/>
      <c r="MFD818" s="47"/>
      <c r="MFE818" s="47"/>
      <c r="MFF818" s="47"/>
      <c r="MFG818" s="47"/>
      <c r="MFH818" s="47"/>
      <c r="MFI818" s="47"/>
      <c r="MFJ818" s="47"/>
      <c r="MFK818" s="47"/>
      <c r="MFL818" s="47"/>
      <c r="MFM818" s="47"/>
      <c r="MFN818" s="47"/>
      <c r="MFO818" s="47"/>
      <c r="MFP818" s="47"/>
      <c r="MFQ818" s="47"/>
      <c r="MFR818" s="47"/>
      <c r="MFS818" s="47"/>
      <c r="MFT818" s="47"/>
      <c r="MFU818" s="47"/>
      <c r="MFV818" s="47"/>
      <c r="MFW818" s="47"/>
      <c r="MFX818" s="47"/>
      <c r="MFY818" s="47"/>
      <c r="MFZ818" s="47"/>
      <c r="MGA818" s="47"/>
      <c r="MGB818" s="47"/>
      <c r="MGC818" s="47"/>
      <c r="MGD818" s="47"/>
      <c r="MGE818" s="47"/>
      <c r="MGF818" s="47"/>
      <c r="MGG818" s="47"/>
      <c r="MGH818" s="47"/>
      <c r="MGI818" s="47"/>
      <c r="MGJ818" s="47"/>
      <c r="MGK818" s="47"/>
      <c r="MGL818" s="47"/>
      <c r="MGM818" s="47"/>
      <c r="MGN818" s="47"/>
      <c r="MGO818" s="47"/>
      <c r="MGP818" s="47"/>
      <c r="MGQ818" s="47"/>
      <c r="MGR818" s="47"/>
      <c r="MGS818" s="47"/>
      <c r="MGT818" s="47"/>
      <c r="MGU818" s="47"/>
      <c r="MGV818" s="47"/>
      <c r="MGW818" s="47"/>
      <c r="MGX818" s="47"/>
      <c r="MGY818" s="47"/>
      <c r="MGZ818" s="47"/>
      <c r="MHA818" s="47"/>
      <c r="MHB818" s="47"/>
      <c r="MHC818" s="47"/>
      <c r="MHD818" s="47"/>
      <c r="MHE818" s="47"/>
      <c r="MHF818" s="47"/>
      <c r="MHG818" s="47"/>
      <c r="MHH818" s="47"/>
      <c r="MHI818" s="47"/>
      <c r="MHJ818" s="47"/>
      <c r="MHK818" s="47"/>
      <c r="MHL818" s="47"/>
      <c r="MHM818" s="47"/>
      <c r="MHN818" s="47"/>
      <c r="MHO818" s="47"/>
      <c r="MHP818" s="47"/>
      <c r="MHQ818" s="47"/>
      <c r="MHR818" s="47"/>
      <c r="MHS818" s="47"/>
      <c r="MHT818" s="47"/>
      <c r="MHU818" s="47"/>
      <c r="MHV818" s="47"/>
      <c r="MHW818" s="47"/>
      <c r="MHX818" s="47"/>
      <c r="MHY818" s="47"/>
      <c r="MHZ818" s="47"/>
      <c r="MIA818" s="47"/>
      <c r="MIB818" s="47"/>
      <c r="MIC818" s="47"/>
      <c r="MID818" s="47"/>
      <c r="MIE818" s="47"/>
      <c r="MIF818" s="47"/>
      <c r="MIG818" s="47"/>
      <c r="MIH818" s="47"/>
      <c r="MII818" s="47"/>
      <c r="MIJ818" s="47"/>
      <c r="MIK818" s="47"/>
      <c r="MIL818" s="47"/>
      <c r="MIM818" s="47"/>
      <c r="MIN818" s="47"/>
      <c r="MIO818" s="47"/>
      <c r="MIP818" s="47"/>
      <c r="MIQ818" s="47"/>
      <c r="MIR818" s="47"/>
      <c r="MIS818" s="47"/>
      <c r="MIT818" s="47"/>
      <c r="MIU818" s="47"/>
      <c r="MIV818" s="47"/>
      <c r="MIW818" s="47"/>
      <c r="MIX818" s="47"/>
      <c r="MIY818" s="47"/>
      <c r="MIZ818" s="47"/>
      <c r="MJA818" s="47"/>
      <c r="MJB818" s="47"/>
      <c r="MJC818" s="47"/>
      <c r="MJD818" s="47"/>
      <c r="MJE818" s="47"/>
      <c r="MJF818" s="47"/>
      <c r="MJG818" s="47"/>
      <c r="MJH818" s="47"/>
      <c r="MJI818" s="47"/>
      <c r="MJJ818" s="47"/>
      <c r="MJK818" s="47"/>
      <c r="MJL818" s="47"/>
      <c r="MJM818" s="47"/>
      <c r="MJN818" s="47"/>
      <c r="MJO818" s="47"/>
      <c r="MJP818" s="47"/>
      <c r="MJQ818" s="47"/>
      <c r="MJR818" s="47"/>
      <c r="MJS818" s="47"/>
      <c r="MJT818" s="47"/>
      <c r="MJU818" s="47"/>
      <c r="MJV818" s="47"/>
      <c r="MJW818" s="47"/>
      <c r="MJX818" s="47"/>
      <c r="MJY818" s="47"/>
      <c r="MJZ818" s="47"/>
      <c r="MKA818" s="47"/>
      <c r="MKB818" s="47"/>
      <c r="MKC818" s="47"/>
      <c r="MKD818" s="47"/>
      <c r="MKE818" s="47"/>
      <c r="MKF818" s="47"/>
      <c r="MKG818" s="47"/>
      <c r="MKH818" s="47"/>
      <c r="MKI818" s="47"/>
      <c r="MKJ818" s="47"/>
      <c r="MKK818" s="47"/>
      <c r="MKL818" s="47"/>
      <c r="MKM818" s="47"/>
      <c r="MKN818" s="47"/>
      <c r="MKO818" s="47"/>
      <c r="MKP818" s="47"/>
      <c r="MKQ818" s="47"/>
      <c r="MKR818" s="47"/>
      <c r="MKS818" s="47"/>
      <c r="MKT818" s="47"/>
      <c r="MKU818" s="47"/>
      <c r="MKV818" s="47"/>
      <c r="MKW818" s="47"/>
      <c r="MKX818" s="47"/>
      <c r="MKY818" s="47"/>
      <c r="MKZ818" s="47"/>
      <c r="MLA818" s="47"/>
      <c r="MLB818" s="47"/>
      <c r="MLC818" s="47"/>
      <c r="MLD818" s="47"/>
      <c r="MLE818" s="47"/>
      <c r="MLF818" s="47"/>
      <c r="MLG818" s="47"/>
      <c r="MLH818" s="47"/>
      <c r="MLI818" s="47"/>
      <c r="MLJ818" s="47"/>
      <c r="MLK818" s="47"/>
      <c r="MLL818" s="47"/>
      <c r="MLM818" s="47"/>
      <c r="MLN818" s="47"/>
      <c r="MLO818" s="47"/>
      <c r="MLP818" s="47"/>
      <c r="MLQ818" s="47"/>
      <c r="MLR818" s="47"/>
      <c r="MLS818" s="47"/>
      <c r="MLT818" s="47"/>
      <c r="MLU818" s="47"/>
      <c r="MLV818" s="47"/>
      <c r="MLW818" s="47"/>
      <c r="MLX818" s="47"/>
      <c r="MLY818" s="47"/>
      <c r="MLZ818" s="47"/>
      <c r="MMA818" s="47"/>
      <c r="MMB818" s="47"/>
      <c r="MMC818" s="47"/>
      <c r="MMD818" s="47"/>
      <c r="MME818" s="47"/>
      <c r="MMF818" s="47"/>
      <c r="MMG818" s="47"/>
      <c r="MMH818" s="47"/>
      <c r="MMI818" s="47"/>
      <c r="MMJ818" s="47"/>
      <c r="MMK818" s="47"/>
      <c r="MML818" s="47"/>
      <c r="MMM818" s="47"/>
      <c r="MMN818" s="47"/>
      <c r="MMO818" s="47"/>
      <c r="MMP818" s="47"/>
      <c r="MMQ818" s="47"/>
      <c r="MMR818" s="47"/>
      <c r="MMS818" s="47"/>
      <c r="MMT818" s="47"/>
      <c r="MMU818" s="47"/>
      <c r="MMV818" s="47"/>
      <c r="MMW818" s="47"/>
      <c r="MMX818" s="47"/>
      <c r="MMY818" s="47"/>
      <c r="MMZ818" s="47"/>
      <c r="MNA818" s="47"/>
      <c r="MNB818" s="47"/>
      <c r="MNC818" s="47"/>
      <c r="MND818" s="47"/>
      <c r="MNE818" s="47"/>
      <c r="MNF818" s="47"/>
      <c r="MNG818" s="47"/>
      <c r="MNH818" s="47"/>
      <c r="MNI818" s="47"/>
      <c r="MNJ818" s="47"/>
      <c r="MNK818" s="47"/>
      <c r="MNL818" s="47"/>
      <c r="MNM818" s="47"/>
      <c r="MNN818" s="47"/>
      <c r="MNO818" s="47"/>
      <c r="MNP818" s="47"/>
      <c r="MNQ818" s="47"/>
      <c r="MNR818" s="47"/>
      <c r="MNS818" s="47"/>
      <c r="MNT818" s="47"/>
      <c r="MNU818" s="47"/>
      <c r="MNV818" s="47"/>
      <c r="MNW818" s="47"/>
      <c r="MNX818" s="47"/>
      <c r="MNY818" s="47"/>
      <c r="MNZ818" s="47"/>
      <c r="MOA818" s="47"/>
      <c r="MOB818" s="47"/>
      <c r="MOC818" s="47"/>
      <c r="MOD818" s="47"/>
      <c r="MOE818" s="47"/>
      <c r="MOF818" s="47"/>
      <c r="MOG818" s="47"/>
      <c r="MOH818" s="47"/>
      <c r="MOI818" s="47"/>
      <c r="MOJ818" s="47"/>
      <c r="MOK818" s="47"/>
      <c r="MOL818" s="47"/>
      <c r="MOM818" s="47"/>
      <c r="MON818" s="47"/>
      <c r="MOO818" s="47"/>
      <c r="MOP818" s="47"/>
      <c r="MOQ818" s="47"/>
      <c r="MOR818" s="47"/>
      <c r="MOS818" s="47"/>
      <c r="MOT818" s="47"/>
      <c r="MOU818" s="47"/>
      <c r="MOV818" s="47"/>
      <c r="MOW818" s="47"/>
      <c r="MOX818" s="47"/>
      <c r="MOY818" s="47"/>
      <c r="MOZ818" s="47"/>
      <c r="MPA818" s="47"/>
      <c r="MPB818" s="47"/>
      <c r="MPC818" s="47"/>
      <c r="MPD818" s="47"/>
      <c r="MPE818" s="47"/>
      <c r="MPF818" s="47"/>
      <c r="MPG818" s="47"/>
      <c r="MPH818" s="47"/>
      <c r="MPI818" s="47"/>
      <c r="MPJ818" s="47"/>
      <c r="MPK818" s="47"/>
      <c r="MPL818" s="47"/>
      <c r="MPM818" s="47"/>
      <c r="MPN818" s="47"/>
      <c r="MPO818" s="47"/>
      <c r="MPP818" s="47"/>
      <c r="MPQ818" s="47"/>
      <c r="MPR818" s="47"/>
      <c r="MPS818" s="47"/>
      <c r="MPT818" s="47"/>
      <c r="MPU818" s="47"/>
      <c r="MPV818" s="47"/>
      <c r="MPW818" s="47"/>
      <c r="MPX818" s="47"/>
      <c r="MPY818" s="47"/>
      <c r="MPZ818" s="47"/>
      <c r="MQA818" s="47"/>
      <c r="MQB818" s="47"/>
      <c r="MQC818" s="47"/>
      <c r="MQD818" s="47"/>
      <c r="MQE818" s="47"/>
      <c r="MQF818" s="47"/>
      <c r="MQG818" s="47"/>
      <c r="MQH818" s="47"/>
      <c r="MQI818" s="47"/>
      <c r="MQJ818" s="47"/>
      <c r="MQK818" s="47"/>
      <c r="MQL818" s="47"/>
      <c r="MQM818" s="47"/>
      <c r="MQN818" s="47"/>
      <c r="MQO818" s="47"/>
      <c r="MQP818" s="47"/>
      <c r="MQQ818" s="47"/>
      <c r="MQR818" s="47"/>
      <c r="MQS818" s="47"/>
      <c r="MQT818" s="47"/>
      <c r="MQU818" s="47"/>
      <c r="MQV818" s="47"/>
      <c r="MQW818" s="47"/>
      <c r="MQX818" s="47"/>
      <c r="MQY818" s="47"/>
      <c r="MQZ818" s="47"/>
      <c r="MRA818" s="47"/>
      <c r="MRB818" s="47"/>
      <c r="MRC818" s="47"/>
      <c r="MRD818" s="47"/>
      <c r="MRE818" s="47"/>
      <c r="MRF818" s="47"/>
      <c r="MRG818" s="47"/>
      <c r="MRH818" s="47"/>
      <c r="MRI818" s="47"/>
      <c r="MRJ818" s="47"/>
      <c r="MRK818" s="47"/>
      <c r="MRL818" s="47"/>
      <c r="MRM818" s="47"/>
      <c r="MRN818" s="47"/>
      <c r="MRO818" s="47"/>
      <c r="MRP818" s="47"/>
      <c r="MRQ818" s="47"/>
      <c r="MRR818" s="47"/>
      <c r="MRS818" s="47"/>
      <c r="MRT818" s="47"/>
      <c r="MRU818" s="47"/>
      <c r="MRV818" s="47"/>
      <c r="MRW818" s="47"/>
      <c r="MRX818" s="47"/>
      <c r="MRY818" s="47"/>
      <c r="MRZ818" s="47"/>
      <c r="MSA818" s="47"/>
      <c r="MSB818" s="47"/>
      <c r="MSC818" s="47"/>
      <c r="MSD818" s="47"/>
      <c r="MSE818" s="47"/>
      <c r="MSF818" s="47"/>
      <c r="MSG818" s="47"/>
      <c r="MSH818" s="47"/>
      <c r="MSI818" s="47"/>
      <c r="MSJ818" s="47"/>
      <c r="MSK818" s="47"/>
      <c r="MSL818" s="47"/>
      <c r="MSM818" s="47"/>
      <c r="MSN818" s="47"/>
      <c r="MSO818" s="47"/>
      <c r="MSP818" s="47"/>
      <c r="MSQ818" s="47"/>
      <c r="MSR818" s="47"/>
      <c r="MSS818" s="47"/>
      <c r="MST818" s="47"/>
      <c r="MSU818" s="47"/>
      <c r="MSV818" s="47"/>
      <c r="MSW818" s="47"/>
      <c r="MSX818" s="47"/>
      <c r="MSY818" s="47"/>
      <c r="MSZ818" s="47"/>
      <c r="MTA818" s="47"/>
      <c r="MTB818" s="47"/>
      <c r="MTC818" s="47"/>
      <c r="MTD818" s="47"/>
      <c r="MTE818" s="47"/>
      <c r="MTF818" s="47"/>
      <c r="MTG818" s="47"/>
      <c r="MTH818" s="47"/>
      <c r="MTI818" s="47"/>
      <c r="MTJ818" s="47"/>
      <c r="MTK818" s="47"/>
      <c r="MTL818" s="47"/>
      <c r="MTM818" s="47"/>
      <c r="MTN818" s="47"/>
      <c r="MTO818" s="47"/>
      <c r="MTP818" s="47"/>
      <c r="MTQ818" s="47"/>
      <c r="MTR818" s="47"/>
      <c r="MTS818" s="47"/>
      <c r="MTT818" s="47"/>
      <c r="MTU818" s="47"/>
      <c r="MTV818" s="47"/>
      <c r="MTW818" s="47"/>
      <c r="MTX818" s="47"/>
      <c r="MTY818" s="47"/>
      <c r="MTZ818" s="47"/>
      <c r="MUA818" s="47"/>
      <c r="MUB818" s="47"/>
      <c r="MUC818" s="47"/>
      <c r="MUD818" s="47"/>
      <c r="MUE818" s="47"/>
      <c r="MUF818" s="47"/>
      <c r="MUG818" s="47"/>
      <c r="MUH818" s="47"/>
      <c r="MUI818" s="47"/>
      <c r="MUJ818" s="47"/>
      <c r="MUK818" s="47"/>
      <c r="MUL818" s="47"/>
      <c r="MUM818" s="47"/>
      <c r="MUN818" s="47"/>
      <c r="MUO818" s="47"/>
      <c r="MUP818" s="47"/>
      <c r="MUQ818" s="47"/>
      <c r="MUR818" s="47"/>
      <c r="MUS818" s="47"/>
      <c r="MUT818" s="47"/>
      <c r="MUU818" s="47"/>
      <c r="MUV818" s="47"/>
      <c r="MUW818" s="47"/>
      <c r="MUX818" s="47"/>
      <c r="MUY818" s="47"/>
      <c r="MUZ818" s="47"/>
      <c r="MVA818" s="47"/>
      <c r="MVB818" s="47"/>
      <c r="MVC818" s="47"/>
      <c r="MVD818" s="47"/>
      <c r="MVE818" s="47"/>
      <c r="MVF818" s="47"/>
      <c r="MVG818" s="47"/>
      <c r="MVH818" s="47"/>
      <c r="MVI818" s="47"/>
      <c r="MVJ818" s="47"/>
      <c r="MVK818" s="47"/>
      <c r="MVL818" s="47"/>
      <c r="MVM818" s="47"/>
      <c r="MVN818" s="47"/>
      <c r="MVO818" s="47"/>
      <c r="MVP818" s="47"/>
      <c r="MVQ818" s="47"/>
      <c r="MVR818" s="47"/>
      <c r="MVS818" s="47"/>
      <c r="MVT818" s="47"/>
      <c r="MVU818" s="47"/>
      <c r="MVV818" s="47"/>
      <c r="MVW818" s="47"/>
      <c r="MVX818" s="47"/>
      <c r="MVY818" s="47"/>
      <c r="MVZ818" s="47"/>
      <c r="MWA818" s="47"/>
      <c r="MWB818" s="47"/>
      <c r="MWC818" s="47"/>
      <c r="MWD818" s="47"/>
      <c r="MWE818" s="47"/>
      <c r="MWF818" s="47"/>
      <c r="MWG818" s="47"/>
      <c r="MWH818" s="47"/>
      <c r="MWI818" s="47"/>
      <c r="MWJ818" s="47"/>
      <c r="MWK818" s="47"/>
      <c r="MWL818" s="47"/>
      <c r="MWM818" s="47"/>
      <c r="MWN818" s="47"/>
      <c r="MWO818" s="47"/>
      <c r="MWP818" s="47"/>
      <c r="MWQ818" s="47"/>
      <c r="MWR818" s="47"/>
      <c r="MWS818" s="47"/>
      <c r="MWT818" s="47"/>
      <c r="MWU818" s="47"/>
      <c r="MWV818" s="47"/>
      <c r="MWW818" s="47"/>
      <c r="MWX818" s="47"/>
      <c r="MWY818" s="47"/>
      <c r="MWZ818" s="47"/>
      <c r="MXA818" s="47"/>
      <c r="MXB818" s="47"/>
      <c r="MXC818" s="47"/>
      <c r="MXD818" s="47"/>
      <c r="MXE818" s="47"/>
      <c r="MXF818" s="47"/>
      <c r="MXG818" s="47"/>
      <c r="MXH818" s="47"/>
      <c r="MXI818" s="47"/>
      <c r="MXJ818" s="47"/>
      <c r="MXK818" s="47"/>
      <c r="MXL818" s="47"/>
      <c r="MXM818" s="47"/>
      <c r="MXN818" s="47"/>
      <c r="MXO818" s="47"/>
      <c r="MXP818" s="47"/>
      <c r="MXQ818" s="47"/>
      <c r="MXR818" s="47"/>
      <c r="MXS818" s="47"/>
      <c r="MXT818" s="47"/>
      <c r="MXU818" s="47"/>
      <c r="MXV818" s="47"/>
      <c r="MXW818" s="47"/>
      <c r="MXX818" s="47"/>
      <c r="MXY818" s="47"/>
      <c r="MXZ818" s="47"/>
      <c r="MYA818" s="47"/>
      <c r="MYB818" s="47"/>
      <c r="MYC818" s="47"/>
      <c r="MYD818" s="47"/>
      <c r="MYE818" s="47"/>
      <c r="MYF818" s="47"/>
      <c r="MYG818" s="47"/>
      <c r="MYH818" s="47"/>
      <c r="MYI818" s="47"/>
      <c r="MYJ818" s="47"/>
      <c r="MYK818" s="47"/>
      <c r="MYL818" s="47"/>
      <c r="MYM818" s="47"/>
      <c r="MYN818" s="47"/>
      <c r="MYO818" s="47"/>
      <c r="MYP818" s="47"/>
      <c r="MYQ818" s="47"/>
      <c r="MYR818" s="47"/>
      <c r="MYS818" s="47"/>
      <c r="MYT818" s="47"/>
      <c r="MYU818" s="47"/>
      <c r="MYV818" s="47"/>
      <c r="MYW818" s="47"/>
      <c r="MYX818" s="47"/>
      <c r="MYY818" s="47"/>
      <c r="MYZ818" s="47"/>
      <c r="MZA818" s="47"/>
      <c r="MZB818" s="47"/>
      <c r="MZC818" s="47"/>
      <c r="MZD818" s="47"/>
      <c r="MZE818" s="47"/>
      <c r="MZF818" s="47"/>
      <c r="MZG818" s="47"/>
      <c r="MZH818" s="47"/>
      <c r="MZI818" s="47"/>
      <c r="MZJ818" s="47"/>
      <c r="MZK818" s="47"/>
      <c r="MZL818" s="47"/>
      <c r="MZM818" s="47"/>
      <c r="MZN818" s="47"/>
      <c r="MZO818" s="47"/>
      <c r="MZP818" s="47"/>
      <c r="MZQ818" s="47"/>
      <c r="MZR818" s="47"/>
      <c r="MZS818" s="47"/>
      <c r="MZT818" s="47"/>
      <c r="MZU818" s="47"/>
      <c r="MZV818" s="47"/>
      <c r="MZW818" s="47"/>
      <c r="MZX818" s="47"/>
      <c r="MZY818" s="47"/>
      <c r="MZZ818" s="47"/>
      <c r="NAA818" s="47"/>
      <c r="NAB818" s="47"/>
      <c r="NAC818" s="47"/>
      <c r="NAD818" s="47"/>
      <c r="NAE818" s="47"/>
      <c r="NAF818" s="47"/>
      <c r="NAG818" s="47"/>
      <c r="NAH818" s="47"/>
      <c r="NAI818" s="47"/>
      <c r="NAJ818" s="47"/>
      <c r="NAK818" s="47"/>
      <c r="NAL818" s="47"/>
      <c r="NAM818" s="47"/>
      <c r="NAN818" s="47"/>
      <c r="NAO818" s="47"/>
      <c r="NAP818" s="47"/>
      <c r="NAQ818" s="47"/>
      <c r="NAR818" s="47"/>
      <c r="NAS818" s="47"/>
      <c r="NAT818" s="47"/>
      <c r="NAU818" s="47"/>
      <c r="NAV818" s="47"/>
      <c r="NAW818" s="47"/>
      <c r="NAX818" s="47"/>
      <c r="NAY818" s="47"/>
      <c r="NAZ818" s="47"/>
      <c r="NBA818" s="47"/>
      <c r="NBB818" s="47"/>
      <c r="NBC818" s="47"/>
      <c r="NBD818" s="47"/>
      <c r="NBE818" s="47"/>
      <c r="NBF818" s="47"/>
      <c r="NBG818" s="47"/>
      <c r="NBH818" s="47"/>
      <c r="NBI818" s="47"/>
      <c r="NBJ818" s="47"/>
      <c r="NBK818" s="47"/>
      <c r="NBL818" s="47"/>
      <c r="NBM818" s="47"/>
      <c r="NBN818" s="47"/>
      <c r="NBO818" s="47"/>
      <c r="NBP818" s="47"/>
      <c r="NBQ818" s="47"/>
      <c r="NBR818" s="47"/>
      <c r="NBS818" s="47"/>
      <c r="NBT818" s="47"/>
      <c r="NBU818" s="47"/>
      <c r="NBV818" s="47"/>
      <c r="NBW818" s="47"/>
      <c r="NBX818" s="47"/>
      <c r="NBY818" s="47"/>
      <c r="NBZ818" s="47"/>
      <c r="NCA818" s="47"/>
      <c r="NCB818" s="47"/>
      <c r="NCC818" s="47"/>
      <c r="NCD818" s="47"/>
      <c r="NCE818" s="47"/>
      <c r="NCF818" s="47"/>
      <c r="NCG818" s="47"/>
      <c r="NCH818" s="47"/>
      <c r="NCI818" s="47"/>
      <c r="NCJ818" s="47"/>
      <c r="NCK818" s="47"/>
      <c r="NCL818" s="47"/>
      <c r="NCM818" s="47"/>
      <c r="NCN818" s="47"/>
      <c r="NCO818" s="47"/>
      <c r="NCP818" s="47"/>
      <c r="NCQ818" s="47"/>
      <c r="NCR818" s="47"/>
      <c r="NCS818" s="47"/>
      <c r="NCT818" s="47"/>
      <c r="NCU818" s="47"/>
      <c r="NCV818" s="47"/>
      <c r="NCW818" s="47"/>
      <c r="NCX818" s="47"/>
      <c r="NCY818" s="47"/>
      <c r="NCZ818" s="47"/>
      <c r="NDA818" s="47"/>
      <c r="NDB818" s="47"/>
      <c r="NDC818" s="47"/>
      <c r="NDD818" s="47"/>
      <c r="NDE818" s="47"/>
      <c r="NDF818" s="47"/>
      <c r="NDG818" s="47"/>
      <c r="NDH818" s="47"/>
      <c r="NDI818" s="47"/>
      <c r="NDJ818" s="47"/>
      <c r="NDK818" s="47"/>
      <c r="NDL818" s="47"/>
      <c r="NDM818" s="47"/>
      <c r="NDN818" s="47"/>
      <c r="NDO818" s="47"/>
      <c r="NDP818" s="47"/>
      <c r="NDQ818" s="47"/>
      <c r="NDR818" s="47"/>
      <c r="NDS818" s="47"/>
      <c r="NDT818" s="47"/>
      <c r="NDU818" s="47"/>
      <c r="NDV818" s="47"/>
      <c r="NDW818" s="47"/>
      <c r="NDX818" s="47"/>
      <c r="NDY818" s="47"/>
      <c r="NDZ818" s="47"/>
      <c r="NEA818" s="47"/>
      <c r="NEB818" s="47"/>
      <c r="NEC818" s="47"/>
      <c r="NED818" s="47"/>
      <c r="NEE818" s="47"/>
      <c r="NEF818" s="47"/>
      <c r="NEG818" s="47"/>
      <c r="NEH818" s="47"/>
      <c r="NEI818" s="47"/>
      <c r="NEJ818" s="47"/>
      <c r="NEK818" s="47"/>
      <c r="NEL818" s="47"/>
      <c r="NEM818" s="47"/>
      <c r="NEN818" s="47"/>
      <c r="NEO818" s="47"/>
      <c r="NEP818" s="47"/>
      <c r="NEQ818" s="47"/>
      <c r="NER818" s="47"/>
      <c r="NES818" s="47"/>
      <c r="NET818" s="47"/>
      <c r="NEU818" s="47"/>
      <c r="NEV818" s="47"/>
      <c r="NEW818" s="47"/>
      <c r="NEX818" s="47"/>
      <c r="NEY818" s="47"/>
      <c r="NEZ818" s="47"/>
      <c r="NFA818" s="47"/>
      <c r="NFB818" s="47"/>
      <c r="NFC818" s="47"/>
      <c r="NFD818" s="47"/>
      <c r="NFE818" s="47"/>
      <c r="NFF818" s="47"/>
      <c r="NFG818" s="47"/>
      <c r="NFH818" s="47"/>
      <c r="NFI818" s="47"/>
      <c r="NFJ818" s="47"/>
      <c r="NFK818" s="47"/>
      <c r="NFL818" s="47"/>
      <c r="NFM818" s="47"/>
      <c r="NFN818" s="47"/>
      <c r="NFO818" s="47"/>
      <c r="NFP818" s="47"/>
      <c r="NFQ818" s="47"/>
      <c r="NFR818" s="47"/>
      <c r="NFS818" s="47"/>
      <c r="NFT818" s="47"/>
      <c r="NFU818" s="47"/>
      <c r="NFV818" s="47"/>
      <c r="NFW818" s="47"/>
      <c r="NFX818" s="47"/>
      <c r="NFY818" s="47"/>
      <c r="NFZ818" s="47"/>
      <c r="NGA818" s="47"/>
      <c r="NGB818" s="47"/>
      <c r="NGC818" s="47"/>
      <c r="NGD818" s="47"/>
      <c r="NGE818" s="47"/>
      <c r="NGF818" s="47"/>
      <c r="NGG818" s="47"/>
      <c r="NGH818" s="47"/>
      <c r="NGI818" s="47"/>
      <c r="NGJ818" s="47"/>
      <c r="NGK818" s="47"/>
      <c r="NGL818" s="47"/>
      <c r="NGM818" s="47"/>
      <c r="NGN818" s="47"/>
      <c r="NGO818" s="47"/>
      <c r="NGP818" s="47"/>
      <c r="NGQ818" s="47"/>
      <c r="NGR818" s="47"/>
      <c r="NGS818" s="47"/>
      <c r="NGT818" s="47"/>
      <c r="NGU818" s="47"/>
      <c r="NGV818" s="47"/>
      <c r="NGW818" s="47"/>
      <c r="NGX818" s="47"/>
      <c r="NGY818" s="47"/>
      <c r="NGZ818" s="47"/>
      <c r="NHA818" s="47"/>
      <c r="NHB818" s="47"/>
      <c r="NHC818" s="47"/>
      <c r="NHD818" s="47"/>
      <c r="NHE818" s="47"/>
      <c r="NHF818" s="47"/>
      <c r="NHG818" s="47"/>
      <c r="NHH818" s="47"/>
      <c r="NHI818" s="47"/>
      <c r="NHJ818" s="47"/>
      <c r="NHK818" s="47"/>
      <c r="NHL818" s="47"/>
      <c r="NHM818" s="47"/>
      <c r="NHN818" s="47"/>
      <c r="NHO818" s="47"/>
      <c r="NHP818" s="47"/>
      <c r="NHQ818" s="47"/>
      <c r="NHR818" s="47"/>
      <c r="NHS818" s="47"/>
      <c r="NHT818" s="47"/>
      <c r="NHU818" s="47"/>
      <c r="NHV818" s="47"/>
      <c r="NHW818" s="47"/>
      <c r="NHX818" s="47"/>
      <c r="NHY818" s="47"/>
      <c r="NHZ818" s="47"/>
      <c r="NIA818" s="47"/>
      <c r="NIB818" s="47"/>
      <c r="NIC818" s="47"/>
      <c r="NID818" s="47"/>
      <c r="NIE818" s="47"/>
      <c r="NIF818" s="47"/>
      <c r="NIG818" s="47"/>
      <c r="NIH818" s="47"/>
      <c r="NII818" s="47"/>
      <c r="NIJ818" s="47"/>
      <c r="NIK818" s="47"/>
      <c r="NIL818" s="47"/>
      <c r="NIM818" s="47"/>
      <c r="NIN818" s="47"/>
      <c r="NIO818" s="47"/>
      <c r="NIP818" s="47"/>
      <c r="NIQ818" s="47"/>
      <c r="NIR818" s="47"/>
      <c r="NIS818" s="47"/>
      <c r="NIT818" s="47"/>
      <c r="NIU818" s="47"/>
      <c r="NIV818" s="47"/>
      <c r="NIW818" s="47"/>
      <c r="NIX818" s="47"/>
      <c r="NIY818" s="47"/>
      <c r="NIZ818" s="47"/>
      <c r="NJA818" s="47"/>
      <c r="NJB818" s="47"/>
      <c r="NJC818" s="47"/>
      <c r="NJD818" s="47"/>
      <c r="NJE818" s="47"/>
      <c r="NJF818" s="47"/>
      <c r="NJG818" s="47"/>
      <c r="NJH818" s="47"/>
      <c r="NJI818" s="47"/>
      <c r="NJJ818" s="47"/>
      <c r="NJK818" s="47"/>
      <c r="NJL818" s="47"/>
      <c r="NJM818" s="47"/>
      <c r="NJN818" s="47"/>
      <c r="NJO818" s="47"/>
      <c r="NJP818" s="47"/>
      <c r="NJQ818" s="47"/>
      <c r="NJR818" s="47"/>
      <c r="NJS818" s="47"/>
      <c r="NJT818" s="47"/>
      <c r="NJU818" s="47"/>
      <c r="NJV818" s="47"/>
      <c r="NJW818" s="47"/>
      <c r="NJX818" s="47"/>
      <c r="NJY818" s="47"/>
      <c r="NJZ818" s="47"/>
      <c r="NKA818" s="47"/>
      <c r="NKB818" s="47"/>
      <c r="NKC818" s="47"/>
      <c r="NKD818" s="47"/>
      <c r="NKE818" s="47"/>
      <c r="NKF818" s="47"/>
      <c r="NKG818" s="47"/>
      <c r="NKH818" s="47"/>
      <c r="NKI818" s="47"/>
      <c r="NKJ818" s="47"/>
      <c r="NKK818" s="47"/>
      <c r="NKL818" s="47"/>
      <c r="NKM818" s="47"/>
      <c r="NKN818" s="47"/>
      <c r="NKO818" s="47"/>
      <c r="NKP818" s="47"/>
      <c r="NKQ818" s="47"/>
      <c r="NKR818" s="47"/>
      <c r="NKS818" s="47"/>
      <c r="NKT818" s="47"/>
      <c r="NKU818" s="47"/>
      <c r="NKV818" s="47"/>
      <c r="NKW818" s="47"/>
      <c r="NKX818" s="47"/>
      <c r="NKY818" s="47"/>
      <c r="NKZ818" s="47"/>
      <c r="NLA818" s="47"/>
      <c r="NLB818" s="47"/>
      <c r="NLC818" s="47"/>
      <c r="NLD818" s="47"/>
      <c r="NLE818" s="47"/>
      <c r="NLF818" s="47"/>
      <c r="NLG818" s="47"/>
      <c r="NLH818" s="47"/>
      <c r="NLI818" s="47"/>
      <c r="NLJ818" s="47"/>
      <c r="NLK818" s="47"/>
      <c r="NLL818" s="47"/>
      <c r="NLM818" s="47"/>
      <c r="NLN818" s="47"/>
      <c r="NLO818" s="47"/>
      <c r="NLP818" s="47"/>
      <c r="NLQ818" s="47"/>
      <c r="NLR818" s="47"/>
      <c r="NLS818" s="47"/>
      <c r="NLT818" s="47"/>
      <c r="NLU818" s="47"/>
      <c r="NLV818" s="47"/>
      <c r="NLW818" s="47"/>
      <c r="NLX818" s="47"/>
      <c r="NLY818" s="47"/>
      <c r="NLZ818" s="47"/>
      <c r="NMA818" s="47"/>
      <c r="NMB818" s="47"/>
      <c r="NMC818" s="47"/>
      <c r="NMD818" s="47"/>
      <c r="NME818" s="47"/>
      <c r="NMF818" s="47"/>
      <c r="NMG818" s="47"/>
      <c r="NMH818" s="47"/>
      <c r="NMI818" s="47"/>
      <c r="NMJ818" s="47"/>
      <c r="NMK818" s="47"/>
      <c r="NML818" s="47"/>
      <c r="NMM818" s="47"/>
      <c r="NMN818" s="47"/>
      <c r="NMO818" s="47"/>
      <c r="NMP818" s="47"/>
      <c r="NMQ818" s="47"/>
      <c r="NMR818" s="47"/>
      <c r="NMS818" s="47"/>
      <c r="NMT818" s="47"/>
      <c r="NMU818" s="47"/>
      <c r="NMV818" s="47"/>
      <c r="NMW818" s="47"/>
      <c r="NMX818" s="47"/>
      <c r="NMY818" s="47"/>
      <c r="NMZ818" s="47"/>
      <c r="NNA818" s="47"/>
      <c r="NNB818" s="47"/>
      <c r="NNC818" s="47"/>
      <c r="NND818" s="47"/>
      <c r="NNE818" s="47"/>
      <c r="NNF818" s="47"/>
      <c r="NNG818" s="47"/>
      <c r="NNH818" s="47"/>
      <c r="NNI818" s="47"/>
      <c r="NNJ818" s="47"/>
      <c r="NNK818" s="47"/>
      <c r="NNL818" s="47"/>
      <c r="NNM818" s="47"/>
      <c r="NNN818" s="47"/>
      <c r="NNO818" s="47"/>
      <c r="NNP818" s="47"/>
      <c r="NNQ818" s="47"/>
      <c r="NNR818" s="47"/>
      <c r="NNS818" s="47"/>
      <c r="NNT818" s="47"/>
      <c r="NNU818" s="47"/>
      <c r="NNV818" s="47"/>
      <c r="NNW818" s="47"/>
      <c r="NNX818" s="47"/>
      <c r="NNY818" s="47"/>
      <c r="NNZ818" s="47"/>
      <c r="NOA818" s="47"/>
      <c r="NOB818" s="47"/>
      <c r="NOC818" s="47"/>
      <c r="NOD818" s="47"/>
      <c r="NOE818" s="47"/>
      <c r="NOF818" s="47"/>
      <c r="NOG818" s="47"/>
      <c r="NOH818" s="47"/>
      <c r="NOI818" s="47"/>
      <c r="NOJ818" s="47"/>
      <c r="NOK818" s="47"/>
      <c r="NOL818" s="47"/>
      <c r="NOM818" s="47"/>
      <c r="NON818" s="47"/>
      <c r="NOO818" s="47"/>
      <c r="NOP818" s="47"/>
      <c r="NOQ818" s="47"/>
      <c r="NOR818" s="47"/>
      <c r="NOS818" s="47"/>
      <c r="NOT818" s="47"/>
      <c r="NOU818" s="47"/>
      <c r="NOV818" s="47"/>
      <c r="NOW818" s="47"/>
      <c r="NOX818" s="47"/>
      <c r="NOY818" s="47"/>
      <c r="NOZ818" s="47"/>
      <c r="NPA818" s="47"/>
      <c r="NPB818" s="47"/>
      <c r="NPC818" s="47"/>
      <c r="NPD818" s="47"/>
      <c r="NPE818" s="47"/>
      <c r="NPF818" s="47"/>
      <c r="NPG818" s="47"/>
      <c r="NPH818" s="47"/>
      <c r="NPI818" s="47"/>
      <c r="NPJ818" s="47"/>
      <c r="NPK818" s="47"/>
      <c r="NPL818" s="47"/>
      <c r="NPM818" s="47"/>
      <c r="NPN818" s="47"/>
      <c r="NPO818" s="47"/>
      <c r="NPP818" s="47"/>
      <c r="NPQ818" s="47"/>
      <c r="NPR818" s="47"/>
      <c r="NPS818" s="47"/>
      <c r="NPT818" s="47"/>
      <c r="NPU818" s="47"/>
      <c r="NPV818" s="47"/>
      <c r="NPW818" s="47"/>
      <c r="NPX818" s="47"/>
      <c r="NPY818" s="47"/>
      <c r="NPZ818" s="47"/>
      <c r="NQA818" s="47"/>
      <c r="NQB818" s="47"/>
      <c r="NQC818" s="47"/>
      <c r="NQD818" s="47"/>
      <c r="NQE818" s="47"/>
      <c r="NQF818" s="47"/>
      <c r="NQG818" s="47"/>
      <c r="NQH818" s="47"/>
      <c r="NQI818" s="47"/>
      <c r="NQJ818" s="47"/>
      <c r="NQK818" s="47"/>
      <c r="NQL818" s="47"/>
      <c r="NQM818" s="47"/>
      <c r="NQN818" s="47"/>
      <c r="NQO818" s="47"/>
      <c r="NQP818" s="47"/>
      <c r="NQQ818" s="47"/>
      <c r="NQR818" s="47"/>
      <c r="NQS818" s="47"/>
      <c r="NQT818" s="47"/>
      <c r="NQU818" s="47"/>
      <c r="NQV818" s="47"/>
      <c r="NQW818" s="47"/>
      <c r="NQX818" s="47"/>
      <c r="NQY818" s="47"/>
      <c r="NQZ818" s="47"/>
      <c r="NRA818" s="47"/>
      <c r="NRB818" s="47"/>
      <c r="NRC818" s="47"/>
      <c r="NRD818" s="47"/>
      <c r="NRE818" s="47"/>
      <c r="NRF818" s="47"/>
      <c r="NRG818" s="47"/>
      <c r="NRH818" s="47"/>
      <c r="NRI818" s="47"/>
      <c r="NRJ818" s="47"/>
      <c r="NRK818" s="47"/>
      <c r="NRL818" s="47"/>
      <c r="NRM818" s="47"/>
      <c r="NRN818" s="47"/>
      <c r="NRO818" s="47"/>
      <c r="NRP818" s="47"/>
      <c r="NRQ818" s="47"/>
      <c r="NRR818" s="47"/>
      <c r="NRS818" s="47"/>
      <c r="NRT818" s="47"/>
      <c r="NRU818" s="47"/>
      <c r="NRV818" s="47"/>
      <c r="NRW818" s="47"/>
      <c r="NRX818" s="47"/>
      <c r="NRY818" s="47"/>
      <c r="NRZ818" s="47"/>
      <c r="NSA818" s="47"/>
      <c r="NSB818" s="47"/>
      <c r="NSC818" s="47"/>
      <c r="NSD818" s="47"/>
      <c r="NSE818" s="47"/>
      <c r="NSF818" s="47"/>
      <c r="NSG818" s="47"/>
      <c r="NSH818" s="47"/>
      <c r="NSI818" s="47"/>
      <c r="NSJ818" s="47"/>
      <c r="NSK818" s="47"/>
      <c r="NSL818" s="47"/>
      <c r="NSM818" s="47"/>
      <c r="NSN818" s="47"/>
      <c r="NSO818" s="47"/>
      <c r="NSP818" s="47"/>
      <c r="NSQ818" s="47"/>
      <c r="NSR818" s="47"/>
      <c r="NSS818" s="47"/>
      <c r="NST818" s="47"/>
      <c r="NSU818" s="47"/>
      <c r="NSV818" s="47"/>
      <c r="NSW818" s="47"/>
      <c r="NSX818" s="47"/>
      <c r="NSY818" s="47"/>
      <c r="NSZ818" s="47"/>
      <c r="NTA818" s="47"/>
      <c r="NTB818" s="47"/>
      <c r="NTC818" s="47"/>
      <c r="NTD818" s="47"/>
      <c r="NTE818" s="47"/>
      <c r="NTF818" s="47"/>
      <c r="NTG818" s="47"/>
      <c r="NTH818" s="47"/>
      <c r="NTI818" s="47"/>
      <c r="NTJ818" s="47"/>
      <c r="NTK818" s="47"/>
      <c r="NTL818" s="47"/>
      <c r="NTM818" s="47"/>
      <c r="NTN818" s="47"/>
      <c r="NTO818" s="47"/>
      <c r="NTP818" s="47"/>
      <c r="NTQ818" s="47"/>
      <c r="NTR818" s="47"/>
      <c r="NTS818" s="47"/>
      <c r="NTT818" s="47"/>
      <c r="NTU818" s="47"/>
      <c r="NTV818" s="47"/>
      <c r="NTW818" s="47"/>
      <c r="NTX818" s="47"/>
      <c r="NTY818" s="47"/>
      <c r="NTZ818" s="47"/>
      <c r="NUA818" s="47"/>
      <c r="NUB818" s="47"/>
      <c r="NUC818" s="47"/>
      <c r="NUD818" s="47"/>
      <c r="NUE818" s="47"/>
      <c r="NUF818" s="47"/>
      <c r="NUG818" s="47"/>
      <c r="NUH818" s="47"/>
      <c r="NUI818" s="47"/>
      <c r="NUJ818" s="47"/>
      <c r="NUK818" s="47"/>
      <c r="NUL818" s="47"/>
      <c r="NUM818" s="47"/>
      <c r="NUN818" s="47"/>
      <c r="NUO818" s="47"/>
      <c r="NUP818" s="47"/>
      <c r="NUQ818" s="47"/>
      <c r="NUR818" s="47"/>
      <c r="NUS818" s="47"/>
      <c r="NUT818" s="47"/>
      <c r="NUU818" s="47"/>
      <c r="NUV818" s="47"/>
      <c r="NUW818" s="47"/>
      <c r="NUX818" s="47"/>
      <c r="NUY818" s="47"/>
      <c r="NUZ818" s="47"/>
      <c r="NVA818" s="47"/>
      <c r="NVB818" s="47"/>
      <c r="NVC818" s="47"/>
      <c r="NVD818" s="47"/>
      <c r="NVE818" s="47"/>
      <c r="NVF818" s="47"/>
      <c r="NVG818" s="47"/>
      <c r="NVH818" s="47"/>
      <c r="NVI818" s="47"/>
      <c r="NVJ818" s="47"/>
      <c r="NVK818" s="47"/>
      <c r="NVL818" s="47"/>
      <c r="NVM818" s="47"/>
      <c r="NVN818" s="47"/>
      <c r="NVO818" s="47"/>
      <c r="NVP818" s="47"/>
      <c r="NVQ818" s="47"/>
      <c r="NVR818" s="47"/>
      <c r="NVS818" s="47"/>
      <c r="NVT818" s="47"/>
      <c r="NVU818" s="47"/>
      <c r="NVV818" s="47"/>
      <c r="NVW818" s="47"/>
      <c r="NVX818" s="47"/>
      <c r="NVY818" s="47"/>
      <c r="NVZ818" s="47"/>
      <c r="NWA818" s="47"/>
      <c r="NWB818" s="47"/>
      <c r="NWC818" s="47"/>
      <c r="NWD818" s="47"/>
      <c r="NWE818" s="47"/>
      <c r="NWF818" s="47"/>
      <c r="NWG818" s="47"/>
      <c r="NWH818" s="47"/>
      <c r="NWI818" s="47"/>
      <c r="NWJ818" s="47"/>
      <c r="NWK818" s="47"/>
      <c r="NWL818" s="47"/>
      <c r="NWM818" s="47"/>
      <c r="NWN818" s="47"/>
      <c r="NWO818" s="47"/>
      <c r="NWP818" s="47"/>
      <c r="NWQ818" s="47"/>
      <c r="NWR818" s="47"/>
      <c r="NWS818" s="47"/>
      <c r="NWT818" s="47"/>
      <c r="NWU818" s="47"/>
      <c r="NWV818" s="47"/>
      <c r="NWW818" s="47"/>
      <c r="NWX818" s="47"/>
      <c r="NWY818" s="47"/>
      <c r="NWZ818" s="47"/>
      <c r="NXA818" s="47"/>
      <c r="NXB818" s="47"/>
      <c r="NXC818" s="47"/>
      <c r="NXD818" s="47"/>
      <c r="NXE818" s="47"/>
      <c r="NXF818" s="47"/>
      <c r="NXG818" s="47"/>
      <c r="NXH818" s="47"/>
      <c r="NXI818" s="47"/>
      <c r="NXJ818" s="47"/>
      <c r="NXK818" s="47"/>
      <c r="NXL818" s="47"/>
      <c r="NXM818" s="47"/>
      <c r="NXN818" s="47"/>
      <c r="NXO818" s="47"/>
      <c r="NXP818" s="47"/>
      <c r="NXQ818" s="47"/>
      <c r="NXR818" s="47"/>
      <c r="NXS818" s="47"/>
      <c r="NXT818" s="47"/>
      <c r="NXU818" s="47"/>
      <c r="NXV818" s="47"/>
      <c r="NXW818" s="47"/>
      <c r="NXX818" s="47"/>
      <c r="NXY818" s="47"/>
      <c r="NXZ818" s="47"/>
      <c r="NYA818" s="47"/>
      <c r="NYB818" s="47"/>
      <c r="NYC818" s="47"/>
      <c r="NYD818" s="47"/>
      <c r="NYE818" s="47"/>
      <c r="NYF818" s="47"/>
      <c r="NYG818" s="47"/>
      <c r="NYH818" s="47"/>
      <c r="NYI818" s="47"/>
      <c r="NYJ818" s="47"/>
      <c r="NYK818" s="47"/>
      <c r="NYL818" s="47"/>
      <c r="NYM818" s="47"/>
      <c r="NYN818" s="47"/>
      <c r="NYO818" s="47"/>
      <c r="NYP818" s="47"/>
      <c r="NYQ818" s="47"/>
      <c r="NYR818" s="47"/>
      <c r="NYS818" s="47"/>
      <c r="NYT818" s="47"/>
      <c r="NYU818" s="47"/>
      <c r="NYV818" s="47"/>
      <c r="NYW818" s="47"/>
      <c r="NYX818" s="47"/>
      <c r="NYY818" s="47"/>
      <c r="NYZ818" s="47"/>
      <c r="NZA818" s="47"/>
      <c r="NZB818" s="47"/>
      <c r="NZC818" s="47"/>
      <c r="NZD818" s="47"/>
      <c r="NZE818" s="47"/>
      <c r="NZF818" s="47"/>
      <c r="NZG818" s="47"/>
      <c r="NZH818" s="47"/>
      <c r="NZI818" s="47"/>
      <c r="NZJ818" s="47"/>
      <c r="NZK818" s="47"/>
      <c r="NZL818" s="47"/>
      <c r="NZM818" s="47"/>
      <c r="NZN818" s="47"/>
      <c r="NZO818" s="47"/>
      <c r="NZP818" s="47"/>
      <c r="NZQ818" s="47"/>
      <c r="NZR818" s="47"/>
      <c r="NZS818" s="47"/>
      <c r="NZT818" s="47"/>
      <c r="NZU818" s="47"/>
      <c r="NZV818" s="47"/>
      <c r="NZW818" s="47"/>
      <c r="NZX818" s="47"/>
      <c r="NZY818" s="47"/>
      <c r="NZZ818" s="47"/>
      <c r="OAA818" s="47"/>
      <c r="OAB818" s="47"/>
      <c r="OAC818" s="47"/>
      <c r="OAD818" s="47"/>
      <c r="OAE818" s="47"/>
      <c r="OAF818" s="47"/>
      <c r="OAG818" s="47"/>
      <c r="OAH818" s="47"/>
      <c r="OAI818" s="47"/>
      <c r="OAJ818" s="47"/>
      <c r="OAK818" s="47"/>
      <c r="OAL818" s="47"/>
      <c r="OAM818" s="47"/>
      <c r="OAN818" s="47"/>
      <c r="OAO818" s="47"/>
      <c r="OAP818" s="47"/>
      <c r="OAQ818" s="47"/>
      <c r="OAR818" s="47"/>
      <c r="OAS818" s="47"/>
      <c r="OAT818" s="47"/>
      <c r="OAU818" s="47"/>
      <c r="OAV818" s="47"/>
      <c r="OAW818" s="47"/>
      <c r="OAX818" s="47"/>
      <c r="OAY818" s="47"/>
      <c r="OAZ818" s="47"/>
      <c r="OBA818" s="47"/>
      <c r="OBB818" s="47"/>
      <c r="OBC818" s="47"/>
      <c r="OBD818" s="47"/>
      <c r="OBE818" s="47"/>
      <c r="OBF818" s="47"/>
      <c r="OBG818" s="47"/>
      <c r="OBH818" s="47"/>
      <c r="OBI818" s="47"/>
      <c r="OBJ818" s="47"/>
      <c r="OBK818" s="47"/>
      <c r="OBL818" s="47"/>
      <c r="OBM818" s="47"/>
      <c r="OBN818" s="47"/>
      <c r="OBO818" s="47"/>
      <c r="OBP818" s="47"/>
      <c r="OBQ818" s="47"/>
      <c r="OBR818" s="47"/>
      <c r="OBS818" s="47"/>
      <c r="OBT818" s="47"/>
      <c r="OBU818" s="47"/>
      <c r="OBV818" s="47"/>
      <c r="OBW818" s="47"/>
      <c r="OBX818" s="47"/>
      <c r="OBY818" s="47"/>
      <c r="OBZ818" s="47"/>
      <c r="OCA818" s="47"/>
      <c r="OCB818" s="47"/>
      <c r="OCC818" s="47"/>
      <c r="OCD818" s="47"/>
      <c r="OCE818" s="47"/>
      <c r="OCF818" s="47"/>
      <c r="OCG818" s="47"/>
      <c r="OCH818" s="47"/>
      <c r="OCI818" s="47"/>
      <c r="OCJ818" s="47"/>
      <c r="OCK818" s="47"/>
      <c r="OCL818" s="47"/>
      <c r="OCM818" s="47"/>
      <c r="OCN818" s="47"/>
      <c r="OCO818" s="47"/>
      <c r="OCP818" s="47"/>
      <c r="OCQ818" s="47"/>
      <c r="OCR818" s="47"/>
      <c r="OCS818" s="47"/>
      <c r="OCT818" s="47"/>
      <c r="OCU818" s="47"/>
      <c r="OCV818" s="47"/>
      <c r="OCW818" s="47"/>
      <c r="OCX818" s="47"/>
      <c r="OCY818" s="47"/>
      <c r="OCZ818" s="47"/>
      <c r="ODA818" s="47"/>
      <c r="ODB818" s="47"/>
      <c r="ODC818" s="47"/>
      <c r="ODD818" s="47"/>
      <c r="ODE818" s="47"/>
      <c r="ODF818" s="47"/>
      <c r="ODG818" s="47"/>
      <c r="ODH818" s="47"/>
      <c r="ODI818" s="47"/>
      <c r="ODJ818" s="47"/>
      <c r="ODK818" s="47"/>
      <c r="ODL818" s="47"/>
      <c r="ODM818" s="47"/>
      <c r="ODN818" s="47"/>
      <c r="ODO818" s="47"/>
      <c r="ODP818" s="47"/>
      <c r="ODQ818" s="47"/>
      <c r="ODR818" s="47"/>
      <c r="ODS818" s="47"/>
      <c r="ODT818" s="47"/>
      <c r="ODU818" s="47"/>
      <c r="ODV818" s="47"/>
      <c r="ODW818" s="47"/>
      <c r="ODX818" s="47"/>
      <c r="ODY818" s="47"/>
      <c r="ODZ818" s="47"/>
      <c r="OEA818" s="47"/>
      <c r="OEB818" s="47"/>
      <c r="OEC818" s="47"/>
      <c r="OED818" s="47"/>
      <c r="OEE818" s="47"/>
      <c r="OEF818" s="47"/>
      <c r="OEG818" s="47"/>
      <c r="OEH818" s="47"/>
      <c r="OEI818" s="47"/>
      <c r="OEJ818" s="47"/>
      <c r="OEK818" s="47"/>
      <c r="OEL818" s="47"/>
      <c r="OEM818" s="47"/>
      <c r="OEN818" s="47"/>
      <c r="OEO818" s="47"/>
      <c r="OEP818" s="47"/>
      <c r="OEQ818" s="47"/>
      <c r="OER818" s="47"/>
      <c r="OES818" s="47"/>
      <c r="OET818" s="47"/>
      <c r="OEU818" s="47"/>
      <c r="OEV818" s="47"/>
      <c r="OEW818" s="47"/>
      <c r="OEX818" s="47"/>
      <c r="OEY818" s="47"/>
      <c r="OEZ818" s="47"/>
      <c r="OFA818" s="47"/>
      <c r="OFB818" s="47"/>
      <c r="OFC818" s="47"/>
      <c r="OFD818" s="47"/>
      <c r="OFE818" s="47"/>
      <c r="OFF818" s="47"/>
      <c r="OFG818" s="47"/>
      <c r="OFH818" s="47"/>
      <c r="OFI818" s="47"/>
      <c r="OFJ818" s="47"/>
      <c r="OFK818" s="47"/>
      <c r="OFL818" s="47"/>
      <c r="OFM818" s="47"/>
      <c r="OFN818" s="47"/>
      <c r="OFO818" s="47"/>
      <c r="OFP818" s="47"/>
      <c r="OFQ818" s="47"/>
      <c r="OFR818" s="47"/>
      <c r="OFS818" s="47"/>
      <c r="OFT818" s="47"/>
      <c r="OFU818" s="47"/>
      <c r="OFV818" s="47"/>
      <c r="OFW818" s="47"/>
      <c r="OFX818" s="47"/>
      <c r="OFY818" s="47"/>
      <c r="OFZ818" s="47"/>
      <c r="OGA818" s="47"/>
      <c r="OGB818" s="47"/>
      <c r="OGC818" s="47"/>
      <c r="OGD818" s="47"/>
      <c r="OGE818" s="47"/>
      <c r="OGF818" s="47"/>
      <c r="OGG818" s="47"/>
      <c r="OGH818" s="47"/>
      <c r="OGI818" s="47"/>
      <c r="OGJ818" s="47"/>
      <c r="OGK818" s="47"/>
      <c r="OGL818" s="47"/>
      <c r="OGM818" s="47"/>
      <c r="OGN818" s="47"/>
      <c r="OGO818" s="47"/>
      <c r="OGP818" s="47"/>
      <c r="OGQ818" s="47"/>
      <c r="OGR818" s="47"/>
      <c r="OGS818" s="47"/>
      <c r="OGT818" s="47"/>
      <c r="OGU818" s="47"/>
      <c r="OGV818" s="47"/>
      <c r="OGW818" s="47"/>
      <c r="OGX818" s="47"/>
      <c r="OGY818" s="47"/>
      <c r="OGZ818" s="47"/>
      <c r="OHA818" s="47"/>
      <c r="OHB818" s="47"/>
      <c r="OHC818" s="47"/>
      <c r="OHD818" s="47"/>
      <c r="OHE818" s="47"/>
      <c r="OHF818" s="47"/>
      <c r="OHG818" s="47"/>
      <c r="OHH818" s="47"/>
      <c r="OHI818" s="47"/>
      <c r="OHJ818" s="47"/>
      <c r="OHK818" s="47"/>
      <c r="OHL818" s="47"/>
      <c r="OHM818" s="47"/>
      <c r="OHN818" s="47"/>
      <c r="OHO818" s="47"/>
      <c r="OHP818" s="47"/>
      <c r="OHQ818" s="47"/>
      <c r="OHR818" s="47"/>
      <c r="OHS818" s="47"/>
      <c r="OHT818" s="47"/>
      <c r="OHU818" s="47"/>
      <c r="OHV818" s="47"/>
      <c r="OHW818" s="47"/>
      <c r="OHX818" s="47"/>
      <c r="OHY818" s="47"/>
      <c r="OHZ818" s="47"/>
      <c r="OIA818" s="47"/>
      <c r="OIB818" s="47"/>
      <c r="OIC818" s="47"/>
      <c r="OID818" s="47"/>
      <c r="OIE818" s="47"/>
      <c r="OIF818" s="47"/>
      <c r="OIG818" s="47"/>
      <c r="OIH818" s="47"/>
      <c r="OII818" s="47"/>
      <c r="OIJ818" s="47"/>
      <c r="OIK818" s="47"/>
      <c r="OIL818" s="47"/>
      <c r="OIM818" s="47"/>
      <c r="OIN818" s="47"/>
      <c r="OIO818" s="47"/>
      <c r="OIP818" s="47"/>
      <c r="OIQ818" s="47"/>
      <c r="OIR818" s="47"/>
      <c r="OIS818" s="47"/>
      <c r="OIT818" s="47"/>
      <c r="OIU818" s="47"/>
      <c r="OIV818" s="47"/>
      <c r="OIW818" s="47"/>
      <c r="OIX818" s="47"/>
      <c r="OIY818" s="47"/>
      <c r="OIZ818" s="47"/>
      <c r="OJA818" s="47"/>
      <c r="OJB818" s="47"/>
      <c r="OJC818" s="47"/>
      <c r="OJD818" s="47"/>
      <c r="OJE818" s="47"/>
      <c r="OJF818" s="47"/>
      <c r="OJG818" s="47"/>
      <c r="OJH818" s="47"/>
      <c r="OJI818" s="47"/>
      <c r="OJJ818" s="47"/>
      <c r="OJK818" s="47"/>
      <c r="OJL818" s="47"/>
      <c r="OJM818" s="47"/>
      <c r="OJN818" s="47"/>
      <c r="OJO818" s="47"/>
      <c r="OJP818" s="47"/>
      <c r="OJQ818" s="47"/>
      <c r="OJR818" s="47"/>
      <c r="OJS818" s="47"/>
      <c r="OJT818" s="47"/>
      <c r="OJU818" s="47"/>
      <c r="OJV818" s="47"/>
      <c r="OJW818" s="47"/>
      <c r="OJX818" s="47"/>
      <c r="OJY818" s="47"/>
      <c r="OJZ818" s="47"/>
      <c r="OKA818" s="47"/>
      <c r="OKB818" s="47"/>
      <c r="OKC818" s="47"/>
      <c r="OKD818" s="47"/>
      <c r="OKE818" s="47"/>
      <c r="OKF818" s="47"/>
      <c r="OKG818" s="47"/>
      <c r="OKH818" s="47"/>
      <c r="OKI818" s="47"/>
      <c r="OKJ818" s="47"/>
      <c r="OKK818" s="47"/>
      <c r="OKL818" s="47"/>
      <c r="OKM818" s="47"/>
      <c r="OKN818" s="47"/>
      <c r="OKO818" s="47"/>
      <c r="OKP818" s="47"/>
      <c r="OKQ818" s="47"/>
      <c r="OKR818" s="47"/>
      <c r="OKS818" s="47"/>
      <c r="OKT818" s="47"/>
      <c r="OKU818" s="47"/>
      <c r="OKV818" s="47"/>
      <c r="OKW818" s="47"/>
      <c r="OKX818" s="47"/>
      <c r="OKY818" s="47"/>
      <c r="OKZ818" s="47"/>
      <c r="OLA818" s="47"/>
      <c r="OLB818" s="47"/>
      <c r="OLC818" s="47"/>
      <c r="OLD818" s="47"/>
      <c r="OLE818" s="47"/>
      <c r="OLF818" s="47"/>
      <c r="OLG818" s="47"/>
      <c r="OLH818" s="47"/>
      <c r="OLI818" s="47"/>
      <c r="OLJ818" s="47"/>
      <c r="OLK818" s="47"/>
      <c r="OLL818" s="47"/>
      <c r="OLM818" s="47"/>
      <c r="OLN818" s="47"/>
      <c r="OLO818" s="47"/>
      <c r="OLP818" s="47"/>
      <c r="OLQ818" s="47"/>
      <c r="OLR818" s="47"/>
      <c r="OLS818" s="47"/>
      <c r="OLT818" s="47"/>
      <c r="OLU818" s="47"/>
      <c r="OLV818" s="47"/>
      <c r="OLW818" s="47"/>
      <c r="OLX818" s="47"/>
      <c r="OLY818" s="47"/>
      <c r="OLZ818" s="47"/>
      <c r="OMA818" s="47"/>
      <c r="OMB818" s="47"/>
      <c r="OMC818" s="47"/>
      <c r="OMD818" s="47"/>
      <c r="OME818" s="47"/>
      <c r="OMF818" s="47"/>
      <c r="OMG818" s="47"/>
      <c r="OMH818" s="47"/>
      <c r="OMI818" s="47"/>
      <c r="OMJ818" s="47"/>
      <c r="OMK818" s="47"/>
      <c r="OML818" s="47"/>
      <c r="OMM818" s="47"/>
      <c r="OMN818" s="47"/>
      <c r="OMO818" s="47"/>
      <c r="OMP818" s="47"/>
      <c r="OMQ818" s="47"/>
      <c r="OMR818" s="47"/>
      <c r="OMS818" s="47"/>
      <c r="OMT818" s="47"/>
      <c r="OMU818" s="47"/>
      <c r="OMV818" s="47"/>
      <c r="OMW818" s="47"/>
      <c r="OMX818" s="47"/>
      <c r="OMY818" s="47"/>
      <c r="OMZ818" s="47"/>
      <c r="ONA818" s="47"/>
      <c r="ONB818" s="47"/>
      <c r="ONC818" s="47"/>
      <c r="OND818" s="47"/>
      <c r="ONE818" s="47"/>
      <c r="ONF818" s="47"/>
      <c r="ONG818" s="47"/>
      <c r="ONH818" s="47"/>
      <c r="ONI818" s="47"/>
      <c r="ONJ818" s="47"/>
      <c r="ONK818" s="47"/>
      <c r="ONL818" s="47"/>
      <c r="ONM818" s="47"/>
      <c r="ONN818" s="47"/>
      <c r="ONO818" s="47"/>
      <c r="ONP818" s="47"/>
      <c r="ONQ818" s="47"/>
      <c r="ONR818" s="47"/>
      <c r="ONS818" s="47"/>
      <c r="ONT818" s="47"/>
      <c r="ONU818" s="47"/>
      <c r="ONV818" s="47"/>
      <c r="ONW818" s="47"/>
      <c r="ONX818" s="47"/>
      <c r="ONY818" s="47"/>
      <c r="ONZ818" s="47"/>
      <c r="OOA818" s="47"/>
      <c r="OOB818" s="47"/>
      <c r="OOC818" s="47"/>
      <c r="OOD818" s="47"/>
      <c r="OOE818" s="47"/>
      <c r="OOF818" s="47"/>
      <c r="OOG818" s="47"/>
      <c r="OOH818" s="47"/>
      <c r="OOI818" s="47"/>
      <c r="OOJ818" s="47"/>
      <c r="OOK818" s="47"/>
      <c r="OOL818" s="47"/>
      <c r="OOM818" s="47"/>
      <c r="OON818" s="47"/>
      <c r="OOO818" s="47"/>
      <c r="OOP818" s="47"/>
      <c r="OOQ818" s="47"/>
      <c r="OOR818" s="47"/>
      <c r="OOS818" s="47"/>
      <c r="OOT818" s="47"/>
      <c r="OOU818" s="47"/>
      <c r="OOV818" s="47"/>
      <c r="OOW818" s="47"/>
      <c r="OOX818" s="47"/>
      <c r="OOY818" s="47"/>
      <c r="OOZ818" s="47"/>
      <c r="OPA818" s="47"/>
      <c r="OPB818" s="47"/>
      <c r="OPC818" s="47"/>
      <c r="OPD818" s="47"/>
      <c r="OPE818" s="47"/>
      <c r="OPF818" s="47"/>
      <c r="OPG818" s="47"/>
      <c r="OPH818" s="47"/>
      <c r="OPI818" s="47"/>
      <c r="OPJ818" s="47"/>
      <c r="OPK818" s="47"/>
      <c r="OPL818" s="47"/>
      <c r="OPM818" s="47"/>
      <c r="OPN818" s="47"/>
      <c r="OPO818" s="47"/>
      <c r="OPP818" s="47"/>
      <c r="OPQ818" s="47"/>
      <c r="OPR818" s="47"/>
      <c r="OPS818" s="47"/>
      <c r="OPT818" s="47"/>
      <c r="OPU818" s="47"/>
      <c r="OPV818" s="47"/>
      <c r="OPW818" s="47"/>
      <c r="OPX818" s="47"/>
      <c r="OPY818" s="47"/>
      <c r="OPZ818" s="47"/>
      <c r="OQA818" s="47"/>
      <c r="OQB818" s="47"/>
      <c r="OQC818" s="47"/>
      <c r="OQD818" s="47"/>
      <c r="OQE818" s="47"/>
      <c r="OQF818" s="47"/>
      <c r="OQG818" s="47"/>
      <c r="OQH818" s="47"/>
      <c r="OQI818" s="47"/>
      <c r="OQJ818" s="47"/>
      <c r="OQK818" s="47"/>
      <c r="OQL818" s="47"/>
      <c r="OQM818" s="47"/>
      <c r="OQN818" s="47"/>
      <c r="OQO818" s="47"/>
      <c r="OQP818" s="47"/>
      <c r="OQQ818" s="47"/>
      <c r="OQR818" s="47"/>
      <c r="OQS818" s="47"/>
      <c r="OQT818" s="47"/>
      <c r="OQU818" s="47"/>
      <c r="OQV818" s="47"/>
      <c r="OQW818" s="47"/>
      <c r="OQX818" s="47"/>
      <c r="OQY818" s="47"/>
      <c r="OQZ818" s="47"/>
      <c r="ORA818" s="47"/>
      <c r="ORB818" s="47"/>
      <c r="ORC818" s="47"/>
      <c r="ORD818" s="47"/>
      <c r="ORE818" s="47"/>
      <c r="ORF818" s="47"/>
      <c r="ORG818" s="47"/>
      <c r="ORH818" s="47"/>
      <c r="ORI818" s="47"/>
      <c r="ORJ818" s="47"/>
      <c r="ORK818" s="47"/>
      <c r="ORL818" s="47"/>
      <c r="ORM818" s="47"/>
      <c r="ORN818" s="47"/>
      <c r="ORO818" s="47"/>
      <c r="ORP818" s="47"/>
      <c r="ORQ818" s="47"/>
      <c r="ORR818" s="47"/>
      <c r="ORS818" s="47"/>
      <c r="ORT818" s="47"/>
      <c r="ORU818" s="47"/>
      <c r="ORV818" s="47"/>
      <c r="ORW818" s="47"/>
      <c r="ORX818" s="47"/>
      <c r="ORY818" s="47"/>
      <c r="ORZ818" s="47"/>
      <c r="OSA818" s="47"/>
      <c r="OSB818" s="47"/>
      <c r="OSC818" s="47"/>
      <c r="OSD818" s="47"/>
      <c r="OSE818" s="47"/>
      <c r="OSF818" s="47"/>
      <c r="OSG818" s="47"/>
      <c r="OSH818" s="47"/>
      <c r="OSI818" s="47"/>
      <c r="OSJ818" s="47"/>
      <c r="OSK818" s="47"/>
      <c r="OSL818" s="47"/>
      <c r="OSM818" s="47"/>
      <c r="OSN818" s="47"/>
      <c r="OSO818" s="47"/>
      <c r="OSP818" s="47"/>
      <c r="OSQ818" s="47"/>
      <c r="OSR818" s="47"/>
      <c r="OSS818" s="47"/>
      <c r="OST818" s="47"/>
      <c r="OSU818" s="47"/>
      <c r="OSV818" s="47"/>
      <c r="OSW818" s="47"/>
      <c r="OSX818" s="47"/>
      <c r="OSY818" s="47"/>
      <c r="OSZ818" s="47"/>
      <c r="OTA818" s="47"/>
      <c r="OTB818" s="47"/>
      <c r="OTC818" s="47"/>
      <c r="OTD818" s="47"/>
      <c r="OTE818" s="47"/>
      <c r="OTF818" s="47"/>
      <c r="OTG818" s="47"/>
      <c r="OTH818" s="47"/>
      <c r="OTI818" s="47"/>
      <c r="OTJ818" s="47"/>
      <c r="OTK818" s="47"/>
      <c r="OTL818" s="47"/>
      <c r="OTM818" s="47"/>
      <c r="OTN818" s="47"/>
      <c r="OTO818" s="47"/>
      <c r="OTP818" s="47"/>
      <c r="OTQ818" s="47"/>
      <c r="OTR818" s="47"/>
      <c r="OTS818" s="47"/>
      <c r="OTT818" s="47"/>
      <c r="OTU818" s="47"/>
      <c r="OTV818" s="47"/>
      <c r="OTW818" s="47"/>
      <c r="OTX818" s="47"/>
      <c r="OTY818" s="47"/>
      <c r="OTZ818" s="47"/>
      <c r="OUA818" s="47"/>
      <c r="OUB818" s="47"/>
      <c r="OUC818" s="47"/>
      <c r="OUD818" s="47"/>
      <c r="OUE818" s="47"/>
      <c r="OUF818" s="47"/>
      <c r="OUG818" s="47"/>
      <c r="OUH818" s="47"/>
      <c r="OUI818" s="47"/>
      <c r="OUJ818" s="47"/>
      <c r="OUK818" s="47"/>
      <c r="OUL818" s="47"/>
      <c r="OUM818" s="47"/>
      <c r="OUN818" s="47"/>
      <c r="OUO818" s="47"/>
      <c r="OUP818" s="47"/>
      <c r="OUQ818" s="47"/>
      <c r="OUR818" s="47"/>
      <c r="OUS818" s="47"/>
      <c r="OUT818" s="47"/>
      <c r="OUU818" s="47"/>
      <c r="OUV818" s="47"/>
      <c r="OUW818" s="47"/>
      <c r="OUX818" s="47"/>
      <c r="OUY818" s="47"/>
      <c r="OUZ818" s="47"/>
      <c r="OVA818" s="47"/>
      <c r="OVB818" s="47"/>
      <c r="OVC818" s="47"/>
      <c r="OVD818" s="47"/>
      <c r="OVE818" s="47"/>
      <c r="OVF818" s="47"/>
      <c r="OVG818" s="47"/>
      <c r="OVH818" s="47"/>
      <c r="OVI818" s="47"/>
      <c r="OVJ818" s="47"/>
      <c r="OVK818" s="47"/>
      <c r="OVL818" s="47"/>
      <c r="OVM818" s="47"/>
      <c r="OVN818" s="47"/>
      <c r="OVO818" s="47"/>
      <c r="OVP818" s="47"/>
      <c r="OVQ818" s="47"/>
      <c r="OVR818" s="47"/>
      <c r="OVS818" s="47"/>
      <c r="OVT818" s="47"/>
      <c r="OVU818" s="47"/>
      <c r="OVV818" s="47"/>
      <c r="OVW818" s="47"/>
      <c r="OVX818" s="47"/>
      <c r="OVY818" s="47"/>
      <c r="OVZ818" s="47"/>
      <c r="OWA818" s="47"/>
      <c r="OWB818" s="47"/>
      <c r="OWC818" s="47"/>
      <c r="OWD818" s="47"/>
      <c r="OWE818" s="47"/>
      <c r="OWF818" s="47"/>
      <c r="OWG818" s="47"/>
      <c r="OWH818" s="47"/>
      <c r="OWI818" s="47"/>
      <c r="OWJ818" s="47"/>
      <c r="OWK818" s="47"/>
      <c r="OWL818" s="47"/>
      <c r="OWM818" s="47"/>
      <c r="OWN818" s="47"/>
      <c r="OWO818" s="47"/>
      <c r="OWP818" s="47"/>
      <c r="OWQ818" s="47"/>
      <c r="OWR818" s="47"/>
      <c r="OWS818" s="47"/>
      <c r="OWT818" s="47"/>
      <c r="OWU818" s="47"/>
      <c r="OWV818" s="47"/>
      <c r="OWW818" s="47"/>
      <c r="OWX818" s="47"/>
      <c r="OWY818" s="47"/>
      <c r="OWZ818" s="47"/>
      <c r="OXA818" s="47"/>
      <c r="OXB818" s="47"/>
      <c r="OXC818" s="47"/>
      <c r="OXD818" s="47"/>
      <c r="OXE818" s="47"/>
      <c r="OXF818" s="47"/>
      <c r="OXG818" s="47"/>
      <c r="OXH818" s="47"/>
      <c r="OXI818" s="47"/>
      <c r="OXJ818" s="47"/>
      <c r="OXK818" s="47"/>
      <c r="OXL818" s="47"/>
      <c r="OXM818" s="47"/>
      <c r="OXN818" s="47"/>
      <c r="OXO818" s="47"/>
      <c r="OXP818" s="47"/>
      <c r="OXQ818" s="47"/>
      <c r="OXR818" s="47"/>
      <c r="OXS818" s="47"/>
      <c r="OXT818" s="47"/>
      <c r="OXU818" s="47"/>
      <c r="OXV818" s="47"/>
      <c r="OXW818" s="47"/>
      <c r="OXX818" s="47"/>
      <c r="OXY818" s="47"/>
      <c r="OXZ818" s="47"/>
      <c r="OYA818" s="47"/>
      <c r="OYB818" s="47"/>
      <c r="OYC818" s="47"/>
      <c r="OYD818" s="47"/>
      <c r="OYE818" s="47"/>
      <c r="OYF818" s="47"/>
      <c r="OYG818" s="47"/>
      <c r="OYH818" s="47"/>
      <c r="OYI818" s="47"/>
      <c r="OYJ818" s="47"/>
      <c r="OYK818" s="47"/>
      <c r="OYL818" s="47"/>
      <c r="OYM818" s="47"/>
      <c r="OYN818" s="47"/>
      <c r="OYO818" s="47"/>
      <c r="OYP818" s="47"/>
      <c r="OYQ818" s="47"/>
      <c r="OYR818" s="47"/>
      <c r="OYS818" s="47"/>
      <c r="OYT818" s="47"/>
      <c r="OYU818" s="47"/>
      <c r="OYV818" s="47"/>
      <c r="OYW818" s="47"/>
      <c r="OYX818" s="47"/>
      <c r="OYY818" s="47"/>
      <c r="OYZ818" s="47"/>
      <c r="OZA818" s="47"/>
      <c r="OZB818" s="47"/>
      <c r="OZC818" s="47"/>
      <c r="OZD818" s="47"/>
      <c r="OZE818" s="47"/>
      <c r="OZF818" s="47"/>
      <c r="OZG818" s="47"/>
      <c r="OZH818" s="47"/>
      <c r="OZI818" s="47"/>
      <c r="OZJ818" s="47"/>
      <c r="OZK818" s="47"/>
      <c r="OZL818" s="47"/>
      <c r="OZM818" s="47"/>
      <c r="OZN818" s="47"/>
      <c r="OZO818" s="47"/>
      <c r="OZP818" s="47"/>
      <c r="OZQ818" s="47"/>
      <c r="OZR818" s="47"/>
      <c r="OZS818" s="47"/>
      <c r="OZT818" s="47"/>
      <c r="OZU818" s="47"/>
      <c r="OZV818" s="47"/>
      <c r="OZW818" s="47"/>
      <c r="OZX818" s="47"/>
      <c r="OZY818" s="47"/>
      <c r="OZZ818" s="47"/>
      <c r="PAA818" s="47"/>
      <c r="PAB818" s="47"/>
      <c r="PAC818" s="47"/>
      <c r="PAD818" s="47"/>
      <c r="PAE818" s="47"/>
      <c r="PAF818" s="47"/>
      <c r="PAG818" s="47"/>
      <c r="PAH818" s="47"/>
      <c r="PAI818" s="47"/>
      <c r="PAJ818" s="47"/>
      <c r="PAK818" s="47"/>
      <c r="PAL818" s="47"/>
      <c r="PAM818" s="47"/>
      <c r="PAN818" s="47"/>
      <c r="PAO818" s="47"/>
      <c r="PAP818" s="47"/>
      <c r="PAQ818" s="47"/>
      <c r="PAR818" s="47"/>
      <c r="PAS818" s="47"/>
      <c r="PAT818" s="47"/>
      <c r="PAU818" s="47"/>
      <c r="PAV818" s="47"/>
      <c r="PAW818" s="47"/>
      <c r="PAX818" s="47"/>
      <c r="PAY818" s="47"/>
      <c r="PAZ818" s="47"/>
      <c r="PBA818" s="47"/>
      <c r="PBB818" s="47"/>
      <c r="PBC818" s="47"/>
      <c r="PBD818" s="47"/>
      <c r="PBE818" s="47"/>
      <c r="PBF818" s="47"/>
      <c r="PBG818" s="47"/>
      <c r="PBH818" s="47"/>
      <c r="PBI818" s="47"/>
      <c r="PBJ818" s="47"/>
      <c r="PBK818" s="47"/>
      <c r="PBL818" s="47"/>
      <c r="PBM818" s="47"/>
      <c r="PBN818" s="47"/>
      <c r="PBO818" s="47"/>
      <c r="PBP818" s="47"/>
      <c r="PBQ818" s="47"/>
      <c r="PBR818" s="47"/>
      <c r="PBS818" s="47"/>
      <c r="PBT818" s="47"/>
      <c r="PBU818" s="47"/>
      <c r="PBV818" s="47"/>
      <c r="PBW818" s="47"/>
      <c r="PBX818" s="47"/>
      <c r="PBY818" s="47"/>
      <c r="PBZ818" s="47"/>
      <c r="PCA818" s="47"/>
      <c r="PCB818" s="47"/>
      <c r="PCC818" s="47"/>
      <c r="PCD818" s="47"/>
      <c r="PCE818" s="47"/>
      <c r="PCF818" s="47"/>
      <c r="PCG818" s="47"/>
      <c r="PCH818" s="47"/>
      <c r="PCI818" s="47"/>
      <c r="PCJ818" s="47"/>
      <c r="PCK818" s="47"/>
      <c r="PCL818" s="47"/>
      <c r="PCM818" s="47"/>
      <c r="PCN818" s="47"/>
      <c r="PCO818" s="47"/>
      <c r="PCP818" s="47"/>
      <c r="PCQ818" s="47"/>
      <c r="PCR818" s="47"/>
      <c r="PCS818" s="47"/>
      <c r="PCT818" s="47"/>
      <c r="PCU818" s="47"/>
      <c r="PCV818" s="47"/>
      <c r="PCW818" s="47"/>
      <c r="PCX818" s="47"/>
      <c r="PCY818" s="47"/>
      <c r="PCZ818" s="47"/>
      <c r="PDA818" s="47"/>
      <c r="PDB818" s="47"/>
      <c r="PDC818" s="47"/>
      <c r="PDD818" s="47"/>
      <c r="PDE818" s="47"/>
      <c r="PDF818" s="47"/>
      <c r="PDG818" s="47"/>
      <c r="PDH818" s="47"/>
      <c r="PDI818" s="47"/>
      <c r="PDJ818" s="47"/>
      <c r="PDK818" s="47"/>
      <c r="PDL818" s="47"/>
      <c r="PDM818" s="47"/>
      <c r="PDN818" s="47"/>
      <c r="PDO818" s="47"/>
      <c r="PDP818" s="47"/>
      <c r="PDQ818" s="47"/>
      <c r="PDR818" s="47"/>
      <c r="PDS818" s="47"/>
      <c r="PDT818" s="47"/>
      <c r="PDU818" s="47"/>
      <c r="PDV818" s="47"/>
      <c r="PDW818" s="47"/>
      <c r="PDX818" s="47"/>
      <c r="PDY818" s="47"/>
      <c r="PDZ818" s="47"/>
      <c r="PEA818" s="47"/>
      <c r="PEB818" s="47"/>
      <c r="PEC818" s="47"/>
      <c r="PED818" s="47"/>
      <c r="PEE818" s="47"/>
      <c r="PEF818" s="47"/>
      <c r="PEG818" s="47"/>
      <c r="PEH818" s="47"/>
      <c r="PEI818" s="47"/>
      <c r="PEJ818" s="47"/>
      <c r="PEK818" s="47"/>
      <c r="PEL818" s="47"/>
      <c r="PEM818" s="47"/>
      <c r="PEN818" s="47"/>
      <c r="PEO818" s="47"/>
      <c r="PEP818" s="47"/>
      <c r="PEQ818" s="47"/>
      <c r="PER818" s="47"/>
      <c r="PES818" s="47"/>
      <c r="PET818" s="47"/>
      <c r="PEU818" s="47"/>
      <c r="PEV818" s="47"/>
      <c r="PEW818" s="47"/>
      <c r="PEX818" s="47"/>
      <c r="PEY818" s="47"/>
      <c r="PEZ818" s="47"/>
      <c r="PFA818" s="47"/>
      <c r="PFB818" s="47"/>
      <c r="PFC818" s="47"/>
      <c r="PFD818" s="47"/>
      <c r="PFE818" s="47"/>
      <c r="PFF818" s="47"/>
      <c r="PFG818" s="47"/>
      <c r="PFH818" s="47"/>
      <c r="PFI818" s="47"/>
      <c r="PFJ818" s="47"/>
      <c r="PFK818" s="47"/>
      <c r="PFL818" s="47"/>
      <c r="PFM818" s="47"/>
      <c r="PFN818" s="47"/>
      <c r="PFO818" s="47"/>
      <c r="PFP818" s="47"/>
      <c r="PFQ818" s="47"/>
      <c r="PFR818" s="47"/>
      <c r="PFS818" s="47"/>
      <c r="PFT818" s="47"/>
      <c r="PFU818" s="47"/>
      <c r="PFV818" s="47"/>
      <c r="PFW818" s="47"/>
      <c r="PFX818" s="47"/>
      <c r="PFY818" s="47"/>
      <c r="PFZ818" s="47"/>
      <c r="PGA818" s="47"/>
      <c r="PGB818" s="47"/>
      <c r="PGC818" s="47"/>
      <c r="PGD818" s="47"/>
      <c r="PGE818" s="47"/>
      <c r="PGF818" s="47"/>
      <c r="PGG818" s="47"/>
      <c r="PGH818" s="47"/>
      <c r="PGI818" s="47"/>
      <c r="PGJ818" s="47"/>
      <c r="PGK818" s="47"/>
      <c r="PGL818" s="47"/>
      <c r="PGM818" s="47"/>
      <c r="PGN818" s="47"/>
      <c r="PGO818" s="47"/>
      <c r="PGP818" s="47"/>
      <c r="PGQ818" s="47"/>
      <c r="PGR818" s="47"/>
      <c r="PGS818" s="47"/>
      <c r="PGT818" s="47"/>
      <c r="PGU818" s="47"/>
      <c r="PGV818" s="47"/>
      <c r="PGW818" s="47"/>
      <c r="PGX818" s="47"/>
      <c r="PGY818" s="47"/>
      <c r="PGZ818" s="47"/>
      <c r="PHA818" s="47"/>
      <c r="PHB818" s="47"/>
      <c r="PHC818" s="47"/>
      <c r="PHD818" s="47"/>
      <c r="PHE818" s="47"/>
      <c r="PHF818" s="47"/>
      <c r="PHG818" s="47"/>
      <c r="PHH818" s="47"/>
      <c r="PHI818" s="47"/>
      <c r="PHJ818" s="47"/>
      <c r="PHK818" s="47"/>
      <c r="PHL818" s="47"/>
      <c r="PHM818" s="47"/>
      <c r="PHN818" s="47"/>
      <c r="PHO818" s="47"/>
      <c r="PHP818" s="47"/>
      <c r="PHQ818" s="47"/>
      <c r="PHR818" s="47"/>
      <c r="PHS818" s="47"/>
      <c r="PHT818" s="47"/>
      <c r="PHU818" s="47"/>
      <c r="PHV818" s="47"/>
      <c r="PHW818" s="47"/>
      <c r="PHX818" s="47"/>
      <c r="PHY818" s="47"/>
      <c r="PHZ818" s="47"/>
      <c r="PIA818" s="47"/>
      <c r="PIB818" s="47"/>
      <c r="PIC818" s="47"/>
      <c r="PID818" s="47"/>
      <c r="PIE818" s="47"/>
      <c r="PIF818" s="47"/>
      <c r="PIG818" s="47"/>
      <c r="PIH818" s="47"/>
      <c r="PII818" s="47"/>
      <c r="PIJ818" s="47"/>
      <c r="PIK818" s="47"/>
      <c r="PIL818" s="47"/>
      <c r="PIM818" s="47"/>
      <c r="PIN818" s="47"/>
      <c r="PIO818" s="47"/>
      <c r="PIP818" s="47"/>
      <c r="PIQ818" s="47"/>
      <c r="PIR818" s="47"/>
      <c r="PIS818" s="47"/>
      <c r="PIT818" s="47"/>
      <c r="PIU818" s="47"/>
      <c r="PIV818" s="47"/>
      <c r="PIW818" s="47"/>
      <c r="PIX818" s="47"/>
      <c r="PIY818" s="47"/>
      <c r="PIZ818" s="47"/>
      <c r="PJA818" s="47"/>
      <c r="PJB818" s="47"/>
      <c r="PJC818" s="47"/>
      <c r="PJD818" s="47"/>
      <c r="PJE818" s="47"/>
      <c r="PJF818" s="47"/>
      <c r="PJG818" s="47"/>
      <c r="PJH818" s="47"/>
      <c r="PJI818" s="47"/>
      <c r="PJJ818" s="47"/>
      <c r="PJK818" s="47"/>
      <c r="PJL818" s="47"/>
      <c r="PJM818" s="47"/>
      <c r="PJN818" s="47"/>
      <c r="PJO818" s="47"/>
      <c r="PJP818" s="47"/>
      <c r="PJQ818" s="47"/>
      <c r="PJR818" s="47"/>
      <c r="PJS818" s="47"/>
      <c r="PJT818" s="47"/>
      <c r="PJU818" s="47"/>
      <c r="PJV818" s="47"/>
      <c r="PJW818" s="47"/>
      <c r="PJX818" s="47"/>
      <c r="PJY818" s="47"/>
      <c r="PJZ818" s="47"/>
      <c r="PKA818" s="47"/>
      <c r="PKB818" s="47"/>
      <c r="PKC818" s="47"/>
      <c r="PKD818" s="47"/>
      <c r="PKE818" s="47"/>
      <c r="PKF818" s="47"/>
      <c r="PKG818" s="47"/>
      <c r="PKH818" s="47"/>
      <c r="PKI818" s="47"/>
      <c r="PKJ818" s="47"/>
      <c r="PKK818" s="47"/>
      <c r="PKL818" s="47"/>
      <c r="PKM818" s="47"/>
      <c r="PKN818" s="47"/>
      <c r="PKO818" s="47"/>
      <c r="PKP818" s="47"/>
      <c r="PKQ818" s="47"/>
      <c r="PKR818" s="47"/>
      <c r="PKS818" s="47"/>
      <c r="PKT818" s="47"/>
      <c r="PKU818" s="47"/>
      <c r="PKV818" s="47"/>
      <c r="PKW818" s="47"/>
      <c r="PKX818" s="47"/>
      <c r="PKY818" s="47"/>
      <c r="PKZ818" s="47"/>
      <c r="PLA818" s="47"/>
      <c r="PLB818" s="47"/>
      <c r="PLC818" s="47"/>
      <c r="PLD818" s="47"/>
      <c r="PLE818" s="47"/>
      <c r="PLF818" s="47"/>
      <c r="PLG818" s="47"/>
      <c r="PLH818" s="47"/>
      <c r="PLI818" s="47"/>
      <c r="PLJ818" s="47"/>
      <c r="PLK818" s="47"/>
      <c r="PLL818" s="47"/>
      <c r="PLM818" s="47"/>
      <c r="PLN818" s="47"/>
      <c r="PLO818" s="47"/>
      <c r="PLP818" s="47"/>
      <c r="PLQ818" s="47"/>
      <c r="PLR818" s="47"/>
      <c r="PLS818" s="47"/>
      <c r="PLT818" s="47"/>
      <c r="PLU818" s="47"/>
      <c r="PLV818" s="47"/>
      <c r="PLW818" s="47"/>
      <c r="PLX818" s="47"/>
      <c r="PLY818" s="47"/>
      <c r="PLZ818" s="47"/>
      <c r="PMA818" s="47"/>
      <c r="PMB818" s="47"/>
      <c r="PMC818" s="47"/>
      <c r="PMD818" s="47"/>
      <c r="PME818" s="47"/>
      <c r="PMF818" s="47"/>
      <c r="PMG818" s="47"/>
      <c r="PMH818" s="47"/>
      <c r="PMI818" s="47"/>
      <c r="PMJ818" s="47"/>
      <c r="PMK818" s="47"/>
      <c r="PML818" s="47"/>
      <c r="PMM818" s="47"/>
      <c r="PMN818" s="47"/>
      <c r="PMO818" s="47"/>
      <c r="PMP818" s="47"/>
      <c r="PMQ818" s="47"/>
      <c r="PMR818" s="47"/>
      <c r="PMS818" s="47"/>
      <c r="PMT818" s="47"/>
      <c r="PMU818" s="47"/>
      <c r="PMV818" s="47"/>
      <c r="PMW818" s="47"/>
      <c r="PMX818" s="47"/>
      <c r="PMY818" s="47"/>
      <c r="PMZ818" s="47"/>
      <c r="PNA818" s="47"/>
      <c r="PNB818" s="47"/>
      <c r="PNC818" s="47"/>
      <c r="PND818" s="47"/>
      <c r="PNE818" s="47"/>
      <c r="PNF818" s="47"/>
      <c r="PNG818" s="47"/>
      <c r="PNH818" s="47"/>
      <c r="PNI818" s="47"/>
      <c r="PNJ818" s="47"/>
      <c r="PNK818" s="47"/>
      <c r="PNL818" s="47"/>
      <c r="PNM818" s="47"/>
      <c r="PNN818" s="47"/>
      <c r="PNO818" s="47"/>
      <c r="PNP818" s="47"/>
      <c r="PNQ818" s="47"/>
      <c r="PNR818" s="47"/>
      <c r="PNS818" s="47"/>
      <c r="PNT818" s="47"/>
      <c r="PNU818" s="47"/>
      <c r="PNV818" s="47"/>
      <c r="PNW818" s="47"/>
      <c r="PNX818" s="47"/>
      <c r="PNY818" s="47"/>
      <c r="PNZ818" s="47"/>
      <c r="POA818" s="47"/>
      <c r="POB818" s="47"/>
      <c r="POC818" s="47"/>
      <c r="POD818" s="47"/>
      <c r="POE818" s="47"/>
      <c r="POF818" s="47"/>
      <c r="POG818" s="47"/>
      <c r="POH818" s="47"/>
      <c r="POI818" s="47"/>
      <c r="POJ818" s="47"/>
      <c r="POK818" s="47"/>
      <c r="POL818" s="47"/>
      <c r="POM818" s="47"/>
      <c r="PON818" s="47"/>
      <c r="POO818" s="47"/>
      <c r="POP818" s="47"/>
      <c r="POQ818" s="47"/>
      <c r="POR818" s="47"/>
      <c r="POS818" s="47"/>
      <c r="POT818" s="47"/>
      <c r="POU818" s="47"/>
      <c r="POV818" s="47"/>
      <c r="POW818" s="47"/>
      <c r="POX818" s="47"/>
      <c r="POY818" s="47"/>
      <c r="POZ818" s="47"/>
      <c r="PPA818" s="47"/>
      <c r="PPB818" s="47"/>
      <c r="PPC818" s="47"/>
      <c r="PPD818" s="47"/>
      <c r="PPE818" s="47"/>
      <c r="PPF818" s="47"/>
      <c r="PPG818" s="47"/>
      <c r="PPH818" s="47"/>
      <c r="PPI818" s="47"/>
      <c r="PPJ818" s="47"/>
      <c r="PPK818" s="47"/>
      <c r="PPL818" s="47"/>
      <c r="PPM818" s="47"/>
      <c r="PPN818" s="47"/>
      <c r="PPO818" s="47"/>
      <c r="PPP818" s="47"/>
      <c r="PPQ818" s="47"/>
      <c r="PPR818" s="47"/>
      <c r="PPS818" s="47"/>
      <c r="PPT818" s="47"/>
      <c r="PPU818" s="47"/>
      <c r="PPV818" s="47"/>
      <c r="PPW818" s="47"/>
      <c r="PPX818" s="47"/>
      <c r="PPY818" s="47"/>
      <c r="PPZ818" s="47"/>
      <c r="PQA818" s="47"/>
      <c r="PQB818" s="47"/>
      <c r="PQC818" s="47"/>
      <c r="PQD818" s="47"/>
      <c r="PQE818" s="47"/>
      <c r="PQF818" s="47"/>
      <c r="PQG818" s="47"/>
      <c r="PQH818" s="47"/>
      <c r="PQI818" s="47"/>
      <c r="PQJ818" s="47"/>
      <c r="PQK818" s="47"/>
      <c r="PQL818" s="47"/>
      <c r="PQM818" s="47"/>
      <c r="PQN818" s="47"/>
      <c r="PQO818" s="47"/>
      <c r="PQP818" s="47"/>
      <c r="PQQ818" s="47"/>
      <c r="PQR818" s="47"/>
      <c r="PQS818" s="47"/>
      <c r="PQT818" s="47"/>
      <c r="PQU818" s="47"/>
      <c r="PQV818" s="47"/>
      <c r="PQW818" s="47"/>
      <c r="PQX818" s="47"/>
      <c r="PQY818" s="47"/>
      <c r="PQZ818" s="47"/>
      <c r="PRA818" s="47"/>
      <c r="PRB818" s="47"/>
      <c r="PRC818" s="47"/>
      <c r="PRD818" s="47"/>
      <c r="PRE818" s="47"/>
      <c r="PRF818" s="47"/>
      <c r="PRG818" s="47"/>
      <c r="PRH818" s="47"/>
      <c r="PRI818" s="47"/>
      <c r="PRJ818" s="47"/>
      <c r="PRK818" s="47"/>
      <c r="PRL818" s="47"/>
      <c r="PRM818" s="47"/>
      <c r="PRN818" s="47"/>
      <c r="PRO818" s="47"/>
      <c r="PRP818" s="47"/>
      <c r="PRQ818" s="47"/>
      <c r="PRR818" s="47"/>
      <c r="PRS818" s="47"/>
      <c r="PRT818" s="47"/>
      <c r="PRU818" s="47"/>
      <c r="PRV818" s="47"/>
      <c r="PRW818" s="47"/>
      <c r="PRX818" s="47"/>
      <c r="PRY818" s="47"/>
      <c r="PRZ818" s="47"/>
      <c r="PSA818" s="47"/>
      <c r="PSB818" s="47"/>
      <c r="PSC818" s="47"/>
      <c r="PSD818" s="47"/>
      <c r="PSE818" s="47"/>
      <c r="PSF818" s="47"/>
      <c r="PSG818" s="47"/>
      <c r="PSH818" s="47"/>
      <c r="PSI818" s="47"/>
      <c r="PSJ818" s="47"/>
      <c r="PSK818" s="47"/>
      <c r="PSL818" s="47"/>
      <c r="PSM818" s="47"/>
      <c r="PSN818" s="47"/>
      <c r="PSO818" s="47"/>
      <c r="PSP818" s="47"/>
      <c r="PSQ818" s="47"/>
      <c r="PSR818" s="47"/>
      <c r="PSS818" s="47"/>
      <c r="PST818" s="47"/>
      <c r="PSU818" s="47"/>
      <c r="PSV818" s="47"/>
      <c r="PSW818" s="47"/>
      <c r="PSX818" s="47"/>
      <c r="PSY818" s="47"/>
      <c r="PSZ818" s="47"/>
      <c r="PTA818" s="47"/>
      <c r="PTB818" s="47"/>
      <c r="PTC818" s="47"/>
      <c r="PTD818" s="47"/>
      <c r="PTE818" s="47"/>
      <c r="PTF818" s="47"/>
      <c r="PTG818" s="47"/>
      <c r="PTH818" s="47"/>
      <c r="PTI818" s="47"/>
      <c r="PTJ818" s="47"/>
      <c r="PTK818" s="47"/>
      <c r="PTL818" s="47"/>
      <c r="PTM818" s="47"/>
      <c r="PTN818" s="47"/>
      <c r="PTO818" s="47"/>
      <c r="PTP818" s="47"/>
      <c r="PTQ818" s="47"/>
      <c r="PTR818" s="47"/>
      <c r="PTS818" s="47"/>
      <c r="PTT818" s="47"/>
      <c r="PTU818" s="47"/>
      <c r="PTV818" s="47"/>
      <c r="PTW818" s="47"/>
      <c r="PTX818" s="47"/>
      <c r="PTY818" s="47"/>
      <c r="PTZ818" s="47"/>
      <c r="PUA818" s="47"/>
      <c r="PUB818" s="47"/>
      <c r="PUC818" s="47"/>
      <c r="PUD818" s="47"/>
      <c r="PUE818" s="47"/>
      <c r="PUF818" s="47"/>
      <c r="PUG818" s="47"/>
      <c r="PUH818" s="47"/>
      <c r="PUI818" s="47"/>
      <c r="PUJ818" s="47"/>
      <c r="PUK818" s="47"/>
      <c r="PUL818" s="47"/>
      <c r="PUM818" s="47"/>
      <c r="PUN818" s="47"/>
      <c r="PUO818" s="47"/>
      <c r="PUP818" s="47"/>
      <c r="PUQ818" s="47"/>
      <c r="PUR818" s="47"/>
      <c r="PUS818" s="47"/>
      <c r="PUT818" s="47"/>
      <c r="PUU818" s="47"/>
      <c r="PUV818" s="47"/>
      <c r="PUW818" s="47"/>
      <c r="PUX818" s="47"/>
      <c r="PUY818" s="47"/>
      <c r="PUZ818" s="47"/>
      <c r="PVA818" s="47"/>
      <c r="PVB818" s="47"/>
      <c r="PVC818" s="47"/>
      <c r="PVD818" s="47"/>
      <c r="PVE818" s="47"/>
      <c r="PVF818" s="47"/>
      <c r="PVG818" s="47"/>
      <c r="PVH818" s="47"/>
      <c r="PVI818" s="47"/>
      <c r="PVJ818" s="47"/>
      <c r="PVK818" s="47"/>
      <c r="PVL818" s="47"/>
      <c r="PVM818" s="47"/>
      <c r="PVN818" s="47"/>
      <c r="PVO818" s="47"/>
      <c r="PVP818" s="47"/>
      <c r="PVQ818" s="47"/>
      <c r="PVR818" s="47"/>
      <c r="PVS818" s="47"/>
      <c r="PVT818" s="47"/>
      <c r="PVU818" s="47"/>
      <c r="PVV818" s="47"/>
      <c r="PVW818" s="47"/>
      <c r="PVX818" s="47"/>
      <c r="PVY818" s="47"/>
      <c r="PVZ818" s="47"/>
      <c r="PWA818" s="47"/>
      <c r="PWB818" s="47"/>
      <c r="PWC818" s="47"/>
      <c r="PWD818" s="47"/>
      <c r="PWE818" s="47"/>
      <c r="PWF818" s="47"/>
      <c r="PWG818" s="47"/>
      <c r="PWH818" s="47"/>
      <c r="PWI818" s="47"/>
      <c r="PWJ818" s="47"/>
      <c r="PWK818" s="47"/>
      <c r="PWL818" s="47"/>
      <c r="PWM818" s="47"/>
      <c r="PWN818" s="47"/>
      <c r="PWO818" s="47"/>
      <c r="PWP818" s="47"/>
      <c r="PWQ818" s="47"/>
      <c r="PWR818" s="47"/>
      <c r="PWS818" s="47"/>
      <c r="PWT818" s="47"/>
      <c r="PWU818" s="47"/>
      <c r="PWV818" s="47"/>
      <c r="PWW818" s="47"/>
      <c r="PWX818" s="47"/>
      <c r="PWY818" s="47"/>
      <c r="PWZ818" s="47"/>
      <c r="PXA818" s="47"/>
      <c r="PXB818" s="47"/>
      <c r="PXC818" s="47"/>
      <c r="PXD818" s="47"/>
      <c r="PXE818" s="47"/>
      <c r="PXF818" s="47"/>
      <c r="PXG818" s="47"/>
      <c r="PXH818" s="47"/>
      <c r="PXI818" s="47"/>
      <c r="PXJ818" s="47"/>
      <c r="PXK818" s="47"/>
      <c r="PXL818" s="47"/>
      <c r="PXM818" s="47"/>
      <c r="PXN818" s="47"/>
      <c r="PXO818" s="47"/>
      <c r="PXP818" s="47"/>
      <c r="PXQ818" s="47"/>
      <c r="PXR818" s="47"/>
      <c r="PXS818" s="47"/>
      <c r="PXT818" s="47"/>
      <c r="PXU818" s="47"/>
      <c r="PXV818" s="47"/>
      <c r="PXW818" s="47"/>
      <c r="PXX818" s="47"/>
      <c r="PXY818" s="47"/>
      <c r="PXZ818" s="47"/>
      <c r="PYA818" s="47"/>
      <c r="PYB818" s="47"/>
      <c r="PYC818" s="47"/>
      <c r="PYD818" s="47"/>
      <c r="PYE818" s="47"/>
      <c r="PYF818" s="47"/>
      <c r="PYG818" s="47"/>
      <c r="PYH818" s="47"/>
      <c r="PYI818" s="47"/>
      <c r="PYJ818" s="47"/>
      <c r="PYK818" s="47"/>
      <c r="PYL818" s="47"/>
      <c r="PYM818" s="47"/>
      <c r="PYN818" s="47"/>
      <c r="PYO818" s="47"/>
      <c r="PYP818" s="47"/>
      <c r="PYQ818" s="47"/>
      <c r="PYR818" s="47"/>
      <c r="PYS818" s="47"/>
      <c r="PYT818" s="47"/>
      <c r="PYU818" s="47"/>
      <c r="PYV818" s="47"/>
      <c r="PYW818" s="47"/>
      <c r="PYX818" s="47"/>
      <c r="PYY818" s="47"/>
      <c r="PYZ818" s="47"/>
      <c r="PZA818" s="47"/>
      <c r="PZB818" s="47"/>
      <c r="PZC818" s="47"/>
      <c r="PZD818" s="47"/>
      <c r="PZE818" s="47"/>
      <c r="PZF818" s="47"/>
      <c r="PZG818" s="47"/>
      <c r="PZH818" s="47"/>
      <c r="PZI818" s="47"/>
      <c r="PZJ818" s="47"/>
      <c r="PZK818" s="47"/>
      <c r="PZL818" s="47"/>
      <c r="PZM818" s="47"/>
      <c r="PZN818" s="47"/>
      <c r="PZO818" s="47"/>
      <c r="PZP818" s="47"/>
      <c r="PZQ818" s="47"/>
      <c r="PZR818" s="47"/>
      <c r="PZS818" s="47"/>
      <c r="PZT818" s="47"/>
      <c r="PZU818" s="47"/>
      <c r="PZV818" s="47"/>
      <c r="PZW818" s="47"/>
      <c r="PZX818" s="47"/>
      <c r="PZY818" s="47"/>
      <c r="PZZ818" s="47"/>
      <c r="QAA818" s="47"/>
      <c r="QAB818" s="47"/>
      <c r="QAC818" s="47"/>
      <c r="QAD818" s="47"/>
      <c r="QAE818" s="47"/>
      <c r="QAF818" s="47"/>
      <c r="QAG818" s="47"/>
      <c r="QAH818" s="47"/>
      <c r="QAI818" s="47"/>
      <c r="QAJ818" s="47"/>
      <c r="QAK818" s="47"/>
      <c r="QAL818" s="47"/>
      <c r="QAM818" s="47"/>
      <c r="QAN818" s="47"/>
      <c r="QAO818" s="47"/>
      <c r="QAP818" s="47"/>
      <c r="QAQ818" s="47"/>
      <c r="QAR818" s="47"/>
      <c r="QAS818" s="47"/>
      <c r="QAT818" s="47"/>
      <c r="QAU818" s="47"/>
      <c r="QAV818" s="47"/>
      <c r="QAW818" s="47"/>
      <c r="QAX818" s="47"/>
      <c r="QAY818" s="47"/>
      <c r="QAZ818" s="47"/>
      <c r="QBA818" s="47"/>
      <c r="QBB818" s="47"/>
      <c r="QBC818" s="47"/>
      <c r="QBD818" s="47"/>
      <c r="QBE818" s="47"/>
      <c r="QBF818" s="47"/>
      <c r="QBG818" s="47"/>
      <c r="QBH818" s="47"/>
      <c r="QBI818" s="47"/>
      <c r="QBJ818" s="47"/>
      <c r="QBK818" s="47"/>
      <c r="QBL818" s="47"/>
      <c r="QBM818" s="47"/>
      <c r="QBN818" s="47"/>
      <c r="QBO818" s="47"/>
      <c r="QBP818" s="47"/>
      <c r="QBQ818" s="47"/>
      <c r="QBR818" s="47"/>
      <c r="QBS818" s="47"/>
      <c r="QBT818" s="47"/>
      <c r="QBU818" s="47"/>
      <c r="QBV818" s="47"/>
      <c r="QBW818" s="47"/>
      <c r="QBX818" s="47"/>
      <c r="QBY818" s="47"/>
      <c r="QBZ818" s="47"/>
      <c r="QCA818" s="47"/>
      <c r="QCB818" s="47"/>
      <c r="QCC818" s="47"/>
      <c r="QCD818" s="47"/>
      <c r="QCE818" s="47"/>
      <c r="QCF818" s="47"/>
      <c r="QCG818" s="47"/>
      <c r="QCH818" s="47"/>
      <c r="QCI818" s="47"/>
      <c r="QCJ818" s="47"/>
      <c r="QCK818" s="47"/>
      <c r="QCL818" s="47"/>
      <c r="QCM818" s="47"/>
      <c r="QCN818" s="47"/>
      <c r="QCO818" s="47"/>
      <c r="QCP818" s="47"/>
      <c r="QCQ818" s="47"/>
      <c r="QCR818" s="47"/>
      <c r="QCS818" s="47"/>
      <c r="QCT818" s="47"/>
      <c r="QCU818" s="47"/>
      <c r="QCV818" s="47"/>
      <c r="QCW818" s="47"/>
      <c r="QCX818" s="47"/>
      <c r="QCY818" s="47"/>
      <c r="QCZ818" s="47"/>
      <c r="QDA818" s="47"/>
      <c r="QDB818" s="47"/>
      <c r="QDC818" s="47"/>
      <c r="QDD818" s="47"/>
      <c r="QDE818" s="47"/>
      <c r="QDF818" s="47"/>
      <c r="QDG818" s="47"/>
      <c r="QDH818" s="47"/>
      <c r="QDI818" s="47"/>
      <c r="QDJ818" s="47"/>
      <c r="QDK818" s="47"/>
      <c r="QDL818" s="47"/>
      <c r="QDM818" s="47"/>
      <c r="QDN818" s="47"/>
      <c r="QDO818" s="47"/>
      <c r="QDP818" s="47"/>
      <c r="QDQ818" s="47"/>
      <c r="QDR818" s="47"/>
      <c r="QDS818" s="47"/>
      <c r="QDT818" s="47"/>
      <c r="QDU818" s="47"/>
      <c r="QDV818" s="47"/>
      <c r="QDW818" s="47"/>
      <c r="QDX818" s="47"/>
      <c r="QDY818" s="47"/>
      <c r="QDZ818" s="47"/>
      <c r="QEA818" s="47"/>
      <c r="QEB818" s="47"/>
      <c r="QEC818" s="47"/>
      <c r="QED818" s="47"/>
      <c r="QEE818" s="47"/>
      <c r="QEF818" s="47"/>
      <c r="QEG818" s="47"/>
      <c r="QEH818" s="47"/>
      <c r="QEI818" s="47"/>
      <c r="QEJ818" s="47"/>
      <c r="QEK818" s="47"/>
      <c r="QEL818" s="47"/>
      <c r="QEM818" s="47"/>
      <c r="QEN818" s="47"/>
      <c r="QEO818" s="47"/>
      <c r="QEP818" s="47"/>
      <c r="QEQ818" s="47"/>
      <c r="QER818" s="47"/>
      <c r="QES818" s="47"/>
      <c r="QET818" s="47"/>
      <c r="QEU818" s="47"/>
      <c r="QEV818" s="47"/>
      <c r="QEW818" s="47"/>
      <c r="QEX818" s="47"/>
      <c r="QEY818" s="47"/>
      <c r="QEZ818" s="47"/>
      <c r="QFA818" s="47"/>
      <c r="QFB818" s="47"/>
      <c r="QFC818" s="47"/>
      <c r="QFD818" s="47"/>
      <c r="QFE818" s="47"/>
      <c r="QFF818" s="47"/>
      <c r="QFG818" s="47"/>
      <c r="QFH818" s="47"/>
      <c r="QFI818" s="47"/>
      <c r="QFJ818" s="47"/>
      <c r="QFK818" s="47"/>
      <c r="QFL818" s="47"/>
      <c r="QFM818" s="47"/>
      <c r="QFN818" s="47"/>
      <c r="QFO818" s="47"/>
      <c r="QFP818" s="47"/>
      <c r="QFQ818" s="47"/>
      <c r="QFR818" s="47"/>
      <c r="QFS818" s="47"/>
      <c r="QFT818" s="47"/>
      <c r="QFU818" s="47"/>
      <c r="QFV818" s="47"/>
      <c r="QFW818" s="47"/>
      <c r="QFX818" s="47"/>
      <c r="QFY818" s="47"/>
      <c r="QFZ818" s="47"/>
      <c r="QGA818" s="47"/>
      <c r="QGB818" s="47"/>
      <c r="QGC818" s="47"/>
      <c r="QGD818" s="47"/>
      <c r="QGE818" s="47"/>
      <c r="QGF818" s="47"/>
      <c r="QGG818" s="47"/>
      <c r="QGH818" s="47"/>
      <c r="QGI818" s="47"/>
      <c r="QGJ818" s="47"/>
      <c r="QGK818" s="47"/>
      <c r="QGL818" s="47"/>
      <c r="QGM818" s="47"/>
      <c r="QGN818" s="47"/>
      <c r="QGO818" s="47"/>
      <c r="QGP818" s="47"/>
      <c r="QGQ818" s="47"/>
      <c r="QGR818" s="47"/>
      <c r="QGS818" s="47"/>
      <c r="QGT818" s="47"/>
      <c r="QGU818" s="47"/>
      <c r="QGV818" s="47"/>
      <c r="QGW818" s="47"/>
      <c r="QGX818" s="47"/>
      <c r="QGY818" s="47"/>
      <c r="QGZ818" s="47"/>
      <c r="QHA818" s="47"/>
      <c r="QHB818" s="47"/>
      <c r="QHC818" s="47"/>
      <c r="QHD818" s="47"/>
      <c r="QHE818" s="47"/>
      <c r="QHF818" s="47"/>
      <c r="QHG818" s="47"/>
      <c r="QHH818" s="47"/>
      <c r="QHI818" s="47"/>
      <c r="QHJ818" s="47"/>
      <c r="QHK818" s="47"/>
      <c r="QHL818" s="47"/>
      <c r="QHM818" s="47"/>
      <c r="QHN818" s="47"/>
      <c r="QHO818" s="47"/>
      <c r="QHP818" s="47"/>
      <c r="QHQ818" s="47"/>
      <c r="QHR818" s="47"/>
      <c r="QHS818" s="47"/>
      <c r="QHT818" s="47"/>
      <c r="QHU818" s="47"/>
      <c r="QHV818" s="47"/>
      <c r="QHW818" s="47"/>
      <c r="QHX818" s="47"/>
      <c r="QHY818" s="47"/>
      <c r="QHZ818" s="47"/>
      <c r="QIA818" s="47"/>
      <c r="QIB818" s="47"/>
      <c r="QIC818" s="47"/>
      <c r="QID818" s="47"/>
      <c r="QIE818" s="47"/>
      <c r="QIF818" s="47"/>
      <c r="QIG818" s="47"/>
      <c r="QIH818" s="47"/>
      <c r="QII818" s="47"/>
      <c r="QIJ818" s="47"/>
      <c r="QIK818" s="47"/>
      <c r="QIL818" s="47"/>
      <c r="QIM818" s="47"/>
      <c r="QIN818" s="47"/>
      <c r="QIO818" s="47"/>
      <c r="QIP818" s="47"/>
      <c r="QIQ818" s="47"/>
      <c r="QIR818" s="47"/>
      <c r="QIS818" s="47"/>
      <c r="QIT818" s="47"/>
      <c r="QIU818" s="47"/>
      <c r="QIV818" s="47"/>
      <c r="QIW818" s="47"/>
      <c r="QIX818" s="47"/>
      <c r="QIY818" s="47"/>
      <c r="QIZ818" s="47"/>
      <c r="QJA818" s="47"/>
      <c r="QJB818" s="47"/>
      <c r="QJC818" s="47"/>
      <c r="QJD818" s="47"/>
      <c r="QJE818" s="47"/>
      <c r="QJF818" s="47"/>
      <c r="QJG818" s="47"/>
      <c r="QJH818" s="47"/>
      <c r="QJI818" s="47"/>
      <c r="QJJ818" s="47"/>
      <c r="QJK818" s="47"/>
      <c r="QJL818" s="47"/>
      <c r="QJM818" s="47"/>
      <c r="QJN818" s="47"/>
      <c r="QJO818" s="47"/>
      <c r="QJP818" s="47"/>
      <c r="QJQ818" s="47"/>
      <c r="QJR818" s="47"/>
      <c r="QJS818" s="47"/>
      <c r="QJT818" s="47"/>
      <c r="QJU818" s="47"/>
      <c r="QJV818" s="47"/>
      <c r="QJW818" s="47"/>
      <c r="QJX818" s="47"/>
      <c r="QJY818" s="47"/>
      <c r="QJZ818" s="47"/>
      <c r="QKA818" s="47"/>
      <c r="QKB818" s="47"/>
      <c r="QKC818" s="47"/>
      <c r="QKD818" s="47"/>
      <c r="QKE818" s="47"/>
      <c r="QKF818" s="47"/>
      <c r="QKG818" s="47"/>
      <c r="QKH818" s="47"/>
      <c r="QKI818" s="47"/>
      <c r="QKJ818" s="47"/>
      <c r="QKK818" s="47"/>
      <c r="QKL818" s="47"/>
      <c r="QKM818" s="47"/>
      <c r="QKN818" s="47"/>
      <c r="QKO818" s="47"/>
      <c r="QKP818" s="47"/>
      <c r="QKQ818" s="47"/>
      <c r="QKR818" s="47"/>
      <c r="QKS818" s="47"/>
      <c r="QKT818" s="47"/>
      <c r="QKU818" s="47"/>
      <c r="QKV818" s="47"/>
      <c r="QKW818" s="47"/>
      <c r="QKX818" s="47"/>
      <c r="QKY818" s="47"/>
      <c r="QKZ818" s="47"/>
      <c r="QLA818" s="47"/>
      <c r="QLB818" s="47"/>
      <c r="QLC818" s="47"/>
      <c r="QLD818" s="47"/>
      <c r="QLE818" s="47"/>
      <c r="QLF818" s="47"/>
      <c r="QLG818" s="47"/>
      <c r="QLH818" s="47"/>
      <c r="QLI818" s="47"/>
      <c r="QLJ818" s="47"/>
      <c r="QLK818" s="47"/>
      <c r="QLL818" s="47"/>
      <c r="QLM818" s="47"/>
      <c r="QLN818" s="47"/>
      <c r="QLO818" s="47"/>
      <c r="QLP818" s="47"/>
      <c r="QLQ818" s="47"/>
      <c r="QLR818" s="47"/>
      <c r="QLS818" s="47"/>
      <c r="QLT818" s="47"/>
      <c r="QLU818" s="47"/>
      <c r="QLV818" s="47"/>
      <c r="QLW818" s="47"/>
      <c r="QLX818" s="47"/>
      <c r="QLY818" s="47"/>
      <c r="QLZ818" s="47"/>
      <c r="QMA818" s="47"/>
      <c r="QMB818" s="47"/>
      <c r="QMC818" s="47"/>
      <c r="QMD818" s="47"/>
      <c r="QME818" s="47"/>
      <c r="QMF818" s="47"/>
      <c r="QMG818" s="47"/>
      <c r="QMH818" s="47"/>
      <c r="QMI818" s="47"/>
      <c r="QMJ818" s="47"/>
      <c r="QMK818" s="47"/>
      <c r="QML818" s="47"/>
      <c r="QMM818" s="47"/>
      <c r="QMN818" s="47"/>
      <c r="QMO818" s="47"/>
      <c r="QMP818" s="47"/>
      <c r="QMQ818" s="47"/>
      <c r="QMR818" s="47"/>
      <c r="QMS818" s="47"/>
      <c r="QMT818" s="47"/>
      <c r="QMU818" s="47"/>
      <c r="QMV818" s="47"/>
      <c r="QMW818" s="47"/>
      <c r="QMX818" s="47"/>
      <c r="QMY818" s="47"/>
      <c r="QMZ818" s="47"/>
      <c r="QNA818" s="47"/>
      <c r="QNB818" s="47"/>
      <c r="QNC818" s="47"/>
      <c r="QND818" s="47"/>
      <c r="QNE818" s="47"/>
      <c r="QNF818" s="47"/>
      <c r="QNG818" s="47"/>
      <c r="QNH818" s="47"/>
      <c r="QNI818" s="47"/>
      <c r="QNJ818" s="47"/>
      <c r="QNK818" s="47"/>
      <c r="QNL818" s="47"/>
      <c r="QNM818" s="47"/>
      <c r="QNN818" s="47"/>
      <c r="QNO818" s="47"/>
      <c r="QNP818" s="47"/>
      <c r="QNQ818" s="47"/>
      <c r="QNR818" s="47"/>
      <c r="QNS818" s="47"/>
      <c r="QNT818" s="47"/>
      <c r="QNU818" s="47"/>
      <c r="QNV818" s="47"/>
      <c r="QNW818" s="47"/>
      <c r="QNX818" s="47"/>
      <c r="QNY818" s="47"/>
      <c r="QNZ818" s="47"/>
      <c r="QOA818" s="47"/>
      <c r="QOB818" s="47"/>
      <c r="QOC818" s="47"/>
      <c r="QOD818" s="47"/>
      <c r="QOE818" s="47"/>
      <c r="QOF818" s="47"/>
      <c r="QOG818" s="47"/>
      <c r="QOH818" s="47"/>
      <c r="QOI818" s="47"/>
      <c r="QOJ818" s="47"/>
      <c r="QOK818" s="47"/>
      <c r="QOL818" s="47"/>
      <c r="QOM818" s="47"/>
      <c r="QON818" s="47"/>
      <c r="QOO818" s="47"/>
      <c r="QOP818" s="47"/>
      <c r="QOQ818" s="47"/>
      <c r="QOR818" s="47"/>
      <c r="QOS818" s="47"/>
      <c r="QOT818" s="47"/>
      <c r="QOU818" s="47"/>
      <c r="QOV818" s="47"/>
      <c r="QOW818" s="47"/>
      <c r="QOX818" s="47"/>
      <c r="QOY818" s="47"/>
      <c r="QOZ818" s="47"/>
      <c r="QPA818" s="47"/>
      <c r="QPB818" s="47"/>
      <c r="QPC818" s="47"/>
      <c r="QPD818" s="47"/>
      <c r="QPE818" s="47"/>
      <c r="QPF818" s="47"/>
      <c r="QPG818" s="47"/>
      <c r="QPH818" s="47"/>
      <c r="QPI818" s="47"/>
      <c r="QPJ818" s="47"/>
      <c r="QPK818" s="47"/>
      <c r="QPL818" s="47"/>
      <c r="QPM818" s="47"/>
      <c r="QPN818" s="47"/>
      <c r="QPO818" s="47"/>
      <c r="QPP818" s="47"/>
      <c r="QPQ818" s="47"/>
      <c r="QPR818" s="47"/>
      <c r="QPS818" s="47"/>
      <c r="QPT818" s="47"/>
      <c r="QPU818" s="47"/>
      <c r="QPV818" s="47"/>
      <c r="QPW818" s="47"/>
      <c r="QPX818" s="47"/>
      <c r="QPY818" s="47"/>
      <c r="QPZ818" s="47"/>
      <c r="QQA818" s="47"/>
      <c r="QQB818" s="47"/>
      <c r="QQC818" s="47"/>
      <c r="QQD818" s="47"/>
      <c r="QQE818" s="47"/>
      <c r="QQF818" s="47"/>
      <c r="QQG818" s="47"/>
      <c r="QQH818" s="47"/>
      <c r="QQI818" s="47"/>
      <c r="QQJ818" s="47"/>
      <c r="QQK818" s="47"/>
      <c r="QQL818" s="47"/>
      <c r="QQM818" s="47"/>
      <c r="QQN818" s="47"/>
      <c r="QQO818" s="47"/>
      <c r="QQP818" s="47"/>
      <c r="QQQ818" s="47"/>
      <c r="QQR818" s="47"/>
      <c r="QQS818" s="47"/>
      <c r="QQT818" s="47"/>
      <c r="QQU818" s="47"/>
      <c r="QQV818" s="47"/>
      <c r="QQW818" s="47"/>
      <c r="QQX818" s="47"/>
      <c r="QQY818" s="47"/>
      <c r="QQZ818" s="47"/>
      <c r="QRA818" s="47"/>
      <c r="QRB818" s="47"/>
      <c r="QRC818" s="47"/>
      <c r="QRD818" s="47"/>
      <c r="QRE818" s="47"/>
      <c r="QRF818" s="47"/>
      <c r="QRG818" s="47"/>
      <c r="QRH818" s="47"/>
      <c r="QRI818" s="47"/>
      <c r="QRJ818" s="47"/>
      <c r="QRK818" s="47"/>
      <c r="QRL818" s="47"/>
      <c r="QRM818" s="47"/>
      <c r="QRN818" s="47"/>
      <c r="QRO818" s="47"/>
      <c r="QRP818" s="47"/>
      <c r="QRQ818" s="47"/>
      <c r="QRR818" s="47"/>
      <c r="QRS818" s="47"/>
      <c r="QRT818" s="47"/>
      <c r="QRU818" s="47"/>
      <c r="QRV818" s="47"/>
      <c r="QRW818" s="47"/>
      <c r="QRX818" s="47"/>
      <c r="QRY818" s="47"/>
      <c r="QRZ818" s="47"/>
      <c r="QSA818" s="47"/>
      <c r="QSB818" s="47"/>
      <c r="QSC818" s="47"/>
      <c r="QSD818" s="47"/>
      <c r="QSE818" s="47"/>
      <c r="QSF818" s="47"/>
      <c r="QSG818" s="47"/>
      <c r="QSH818" s="47"/>
      <c r="QSI818" s="47"/>
      <c r="QSJ818" s="47"/>
      <c r="QSK818" s="47"/>
      <c r="QSL818" s="47"/>
      <c r="QSM818" s="47"/>
      <c r="QSN818" s="47"/>
      <c r="QSO818" s="47"/>
      <c r="QSP818" s="47"/>
      <c r="QSQ818" s="47"/>
      <c r="QSR818" s="47"/>
      <c r="QSS818" s="47"/>
      <c r="QST818" s="47"/>
      <c r="QSU818" s="47"/>
      <c r="QSV818" s="47"/>
      <c r="QSW818" s="47"/>
      <c r="QSX818" s="47"/>
      <c r="QSY818" s="47"/>
      <c r="QSZ818" s="47"/>
      <c r="QTA818" s="47"/>
      <c r="QTB818" s="47"/>
      <c r="QTC818" s="47"/>
      <c r="QTD818" s="47"/>
      <c r="QTE818" s="47"/>
      <c r="QTF818" s="47"/>
      <c r="QTG818" s="47"/>
      <c r="QTH818" s="47"/>
      <c r="QTI818" s="47"/>
      <c r="QTJ818" s="47"/>
      <c r="QTK818" s="47"/>
      <c r="QTL818" s="47"/>
      <c r="QTM818" s="47"/>
      <c r="QTN818" s="47"/>
      <c r="QTO818" s="47"/>
      <c r="QTP818" s="47"/>
      <c r="QTQ818" s="47"/>
      <c r="QTR818" s="47"/>
      <c r="QTS818" s="47"/>
      <c r="QTT818" s="47"/>
      <c r="QTU818" s="47"/>
      <c r="QTV818" s="47"/>
      <c r="QTW818" s="47"/>
      <c r="QTX818" s="47"/>
      <c r="QTY818" s="47"/>
      <c r="QTZ818" s="47"/>
      <c r="QUA818" s="47"/>
      <c r="QUB818" s="47"/>
      <c r="QUC818" s="47"/>
      <c r="QUD818" s="47"/>
      <c r="QUE818" s="47"/>
      <c r="QUF818" s="47"/>
      <c r="QUG818" s="47"/>
      <c r="QUH818" s="47"/>
      <c r="QUI818" s="47"/>
      <c r="QUJ818" s="47"/>
      <c r="QUK818" s="47"/>
      <c r="QUL818" s="47"/>
      <c r="QUM818" s="47"/>
      <c r="QUN818" s="47"/>
      <c r="QUO818" s="47"/>
      <c r="QUP818" s="47"/>
      <c r="QUQ818" s="47"/>
      <c r="QUR818" s="47"/>
      <c r="QUS818" s="47"/>
      <c r="QUT818" s="47"/>
      <c r="QUU818" s="47"/>
      <c r="QUV818" s="47"/>
      <c r="QUW818" s="47"/>
      <c r="QUX818" s="47"/>
      <c r="QUY818" s="47"/>
      <c r="QUZ818" s="47"/>
      <c r="QVA818" s="47"/>
      <c r="QVB818" s="47"/>
      <c r="QVC818" s="47"/>
      <c r="QVD818" s="47"/>
      <c r="QVE818" s="47"/>
      <c r="QVF818" s="47"/>
      <c r="QVG818" s="47"/>
      <c r="QVH818" s="47"/>
      <c r="QVI818" s="47"/>
      <c r="QVJ818" s="47"/>
      <c r="QVK818" s="47"/>
      <c r="QVL818" s="47"/>
      <c r="QVM818" s="47"/>
      <c r="QVN818" s="47"/>
      <c r="QVO818" s="47"/>
      <c r="QVP818" s="47"/>
      <c r="QVQ818" s="47"/>
      <c r="QVR818" s="47"/>
      <c r="QVS818" s="47"/>
      <c r="QVT818" s="47"/>
      <c r="QVU818" s="47"/>
      <c r="QVV818" s="47"/>
      <c r="QVW818" s="47"/>
      <c r="QVX818" s="47"/>
      <c r="QVY818" s="47"/>
      <c r="QVZ818" s="47"/>
      <c r="QWA818" s="47"/>
      <c r="QWB818" s="47"/>
      <c r="QWC818" s="47"/>
      <c r="QWD818" s="47"/>
      <c r="QWE818" s="47"/>
      <c r="QWF818" s="47"/>
      <c r="QWG818" s="47"/>
      <c r="QWH818" s="47"/>
      <c r="QWI818" s="47"/>
      <c r="QWJ818" s="47"/>
      <c r="QWK818" s="47"/>
      <c r="QWL818" s="47"/>
      <c r="QWM818" s="47"/>
      <c r="QWN818" s="47"/>
      <c r="QWO818" s="47"/>
      <c r="QWP818" s="47"/>
      <c r="QWQ818" s="47"/>
      <c r="QWR818" s="47"/>
      <c r="QWS818" s="47"/>
      <c r="QWT818" s="47"/>
      <c r="QWU818" s="47"/>
      <c r="QWV818" s="47"/>
      <c r="QWW818" s="47"/>
      <c r="QWX818" s="47"/>
      <c r="QWY818" s="47"/>
      <c r="QWZ818" s="47"/>
      <c r="QXA818" s="47"/>
      <c r="QXB818" s="47"/>
      <c r="QXC818" s="47"/>
      <c r="QXD818" s="47"/>
      <c r="QXE818" s="47"/>
      <c r="QXF818" s="47"/>
      <c r="QXG818" s="47"/>
      <c r="QXH818" s="47"/>
      <c r="QXI818" s="47"/>
      <c r="QXJ818" s="47"/>
      <c r="QXK818" s="47"/>
      <c r="QXL818" s="47"/>
      <c r="QXM818" s="47"/>
      <c r="QXN818" s="47"/>
      <c r="QXO818" s="47"/>
      <c r="QXP818" s="47"/>
      <c r="QXQ818" s="47"/>
      <c r="QXR818" s="47"/>
      <c r="QXS818" s="47"/>
      <c r="QXT818" s="47"/>
      <c r="QXU818" s="47"/>
      <c r="QXV818" s="47"/>
      <c r="QXW818" s="47"/>
      <c r="QXX818" s="47"/>
      <c r="QXY818" s="47"/>
      <c r="QXZ818" s="47"/>
      <c r="QYA818" s="47"/>
      <c r="QYB818" s="47"/>
      <c r="QYC818" s="47"/>
      <c r="QYD818" s="47"/>
      <c r="QYE818" s="47"/>
      <c r="QYF818" s="47"/>
      <c r="QYG818" s="47"/>
      <c r="QYH818" s="47"/>
      <c r="QYI818" s="47"/>
      <c r="QYJ818" s="47"/>
      <c r="QYK818" s="47"/>
      <c r="QYL818" s="47"/>
      <c r="QYM818" s="47"/>
      <c r="QYN818" s="47"/>
      <c r="QYO818" s="47"/>
      <c r="QYP818" s="47"/>
      <c r="QYQ818" s="47"/>
      <c r="QYR818" s="47"/>
      <c r="QYS818" s="47"/>
      <c r="QYT818" s="47"/>
      <c r="QYU818" s="47"/>
      <c r="QYV818" s="47"/>
      <c r="QYW818" s="47"/>
      <c r="QYX818" s="47"/>
      <c r="QYY818" s="47"/>
      <c r="QYZ818" s="47"/>
      <c r="QZA818" s="47"/>
      <c r="QZB818" s="47"/>
      <c r="QZC818" s="47"/>
      <c r="QZD818" s="47"/>
      <c r="QZE818" s="47"/>
      <c r="QZF818" s="47"/>
      <c r="QZG818" s="47"/>
      <c r="QZH818" s="47"/>
      <c r="QZI818" s="47"/>
      <c r="QZJ818" s="47"/>
      <c r="QZK818" s="47"/>
      <c r="QZL818" s="47"/>
      <c r="QZM818" s="47"/>
      <c r="QZN818" s="47"/>
      <c r="QZO818" s="47"/>
      <c r="QZP818" s="47"/>
      <c r="QZQ818" s="47"/>
      <c r="QZR818" s="47"/>
      <c r="QZS818" s="47"/>
      <c r="QZT818" s="47"/>
      <c r="QZU818" s="47"/>
      <c r="QZV818" s="47"/>
      <c r="QZW818" s="47"/>
      <c r="QZX818" s="47"/>
      <c r="QZY818" s="47"/>
      <c r="QZZ818" s="47"/>
      <c r="RAA818" s="47"/>
      <c r="RAB818" s="47"/>
      <c r="RAC818" s="47"/>
      <c r="RAD818" s="47"/>
      <c r="RAE818" s="47"/>
      <c r="RAF818" s="47"/>
      <c r="RAG818" s="47"/>
      <c r="RAH818" s="47"/>
      <c r="RAI818" s="47"/>
      <c r="RAJ818" s="47"/>
      <c r="RAK818" s="47"/>
      <c r="RAL818" s="47"/>
      <c r="RAM818" s="47"/>
      <c r="RAN818" s="47"/>
      <c r="RAO818" s="47"/>
      <c r="RAP818" s="47"/>
      <c r="RAQ818" s="47"/>
      <c r="RAR818" s="47"/>
      <c r="RAS818" s="47"/>
      <c r="RAT818" s="47"/>
      <c r="RAU818" s="47"/>
      <c r="RAV818" s="47"/>
      <c r="RAW818" s="47"/>
      <c r="RAX818" s="47"/>
      <c r="RAY818" s="47"/>
      <c r="RAZ818" s="47"/>
      <c r="RBA818" s="47"/>
      <c r="RBB818" s="47"/>
      <c r="RBC818" s="47"/>
      <c r="RBD818" s="47"/>
      <c r="RBE818" s="47"/>
      <c r="RBF818" s="47"/>
      <c r="RBG818" s="47"/>
      <c r="RBH818" s="47"/>
      <c r="RBI818" s="47"/>
      <c r="RBJ818" s="47"/>
      <c r="RBK818" s="47"/>
      <c r="RBL818" s="47"/>
      <c r="RBM818" s="47"/>
      <c r="RBN818" s="47"/>
      <c r="RBO818" s="47"/>
      <c r="RBP818" s="47"/>
      <c r="RBQ818" s="47"/>
      <c r="RBR818" s="47"/>
      <c r="RBS818" s="47"/>
      <c r="RBT818" s="47"/>
      <c r="RBU818" s="47"/>
      <c r="RBV818" s="47"/>
      <c r="RBW818" s="47"/>
      <c r="RBX818" s="47"/>
      <c r="RBY818" s="47"/>
      <c r="RBZ818" s="47"/>
      <c r="RCA818" s="47"/>
      <c r="RCB818" s="47"/>
      <c r="RCC818" s="47"/>
      <c r="RCD818" s="47"/>
      <c r="RCE818" s="47"/>
      <c r="RCF818" s="47"/>
      <c r="RCG818" s="47"/>
      <c r="RCH818" s="47"/>
      <c r="RCI818" s="47"/>
      <c r="RCJ818" s="47"/>
      <c r="RCK818" s="47"/>
      <c r="RCL818" s="47"/>
      <c r="RCM818" s="47"/>
      <c r="RCN818" s="47"/>
      <c r="RCO818" s="47"/>
      <c r="RCP818" s="47"/>
      <c r="RCQ818" s="47"/>
      <c r="RCR818" s="47"/>
      <c r="RCS818" s="47"/>
      <c r="RCT818" s="47"/>
      <c r="RCU818" s="47"/>
      <c r="RCV818" s="47"/>
      <c r="RCW818" s="47"/>
      <c r="RCX818" s="47"/>
      <c r="RCY818" s="47"/>
      <c r="RCZ818" s="47"/>
      <c r="RDA818" s="47"/>
      <c r="RDB818" s="47"/>
      <c r="RDC818" s="47"/>
      <c r="RDD818" s="47"/>
      <c r="RDE818" s="47"/>
      <c r="RDF818" s="47"/>
      <c r="RDG818" s="47"/>
      <c r="RDH818" s="47"/>
      <c r="RDI818" s="47"/>
      <c r="RDJ818" s="47"/>
      <c r="RDK818" s="47"/>
      <c r="RDL818" s="47"/>
      <c r="RDM818" s="47"/>
      <c r="RDN818" s="47"/>
      <c r="RDO818" s="47"/>
      <c r="RDP818" s="47"/>
      <c r="RDQ818" s="47"/>
      <c r="RDR818" s="47"/>
      <c r="RDS818" s="47"/>
      <c r="RDT818" s="47"/>
      <c r="RDU818" s="47"/>
      <c r="RDV818" s="47"/>
      <c r="RDW818" s="47"/>
      <c r="RDX818" s="47"/>
      <c r="RDY818" s="47"/>
      <c r="RDZ818" s="47"/>
      <c r="REA818" s="47"/>
      <c r="REB818" s="47"/>
      <c r="REC818" s="47"/>
      <c r="RED818" s="47"/>
      <c r="REE818" s="47"/>
      <c r="REF818" s="47"/>
      <c r="REG818" s="47"/>
      <c r="REH818" s="47"/>
      <c r="REI818" s="47"/>
      <c r="REJ818" s="47"/>
      <c r="REK818" s="47"/>
      <c r="REL818" s="47"/>
      <c r="REM818" s="47"/>
      <c r="REN818" s="47"/>
      <c r="REO818" s="47"/>
      <c r="REP818" s="47"/>
      <c r="REQ818" s="47"/>
      <c r="RER818" s="47"/>
      <c r="RES818" s="47"/>
      <c r="RET818" s="47"/>
      <c r="REU818" s="47"/>
      <c r="REV818" s="47"/>
      <c r="REW818" s="47"/>
      <c r="REX818" s="47"/>
      <c r="REY818" s="47"/>
      <c r="REZ818" s="47"/>
      <c r="RFA818" s="47"/>
      <c r="RFB818" s="47"/>
      <c r="RFC818" s="47"/>
      <c r="RFD818" s="47"/>
      <c r="RFE818" s="47"/>
      <c r="RFF818" s="47"/>
      <c r="RFG818" s="47"/>
      <c r="RFH818" s="47"/>
      <c r="RFI818" s="47"/>
      <c r="RFJ818" s="47"/>
      <c r="RFK818" s="47"/>
      <c r="RFL818" s="47"/>
      <c r="RFM818" s="47"/>
      <c r="RFN818" s="47"/>
      <c r="RFO818" s="47"/>
      <c r="RFP818" s="47"/>
      <c r="RFQ818" s="47"/>
      <c r="RFR818" s="47"/>
      <c r="RFS818" s="47"/>
      <c r="RFT818" s="47"/>
      <c r="RFU818" s="47"/>
      <c r="RFV818" s="47"/>
      <c r="RFW818" s="47"/>
      <c r="RFX818" s="47"/>
      <c r="RFY818" s="47"/>
      <c r="RFZ818" s="47"/>
      <c r="RGA818" s="47"/>
      <c r="RGB818" s="47"/>
      <c r="RGC818" s="47"/>
      <c r="RGD818" s="47"/>
      <c r="RGE818" s="47"/>
      <c r="RGF818" s="47"/>
      <c r="RGG818" s="47"/>
      <c r="RGH818" s="47"/>
      <c r="RGI818" s="47"/>
      <c r="RGJ818" s="47"/>
      <c r="RGK818" s="47"/>
      <c r="RGL818" s="47"/>
      <c r="RGM818" s="47"/>
      <c r="RGN818" s="47"/>
      <c r="RGO818" s="47"/>
      <c r="RGP818" s="47"/>
      <c r="RGQ818" s="47"/>
      <c r="RGR818" s="47"/>
      <c r="RGS818" s="47"/>
      <c r="RGT818" s="47"/>
      <c r="RGU818" s="47"/>
      <c r="RGV818" s="47"/>
      <c r="RGW818" s="47"/>
      <c r="RGX818" s="47"/>
      <c r="RGY818" s="47"/>
      <c r="RGZ818" s="47"/>
      <c r="RHA818" s="47"/>
      <c r="RHB818" s="47"/>
      <c r="RHC818" s="47"/>
      <c r="RHD818" s="47"/>
      <c r="RHE818" s="47"/>
      <c r="RHF818" s="47"/>
      <c r="RHG818" s="47"/>
      <c r="RHH818" s="47"/>
      <c r="RHI818" s="47"/>
      <c r="RHJ818" s="47"/>
      <c r="RHK818" s="47"/>
      <c r="RHL818" s="47"/>
      <c r="RHM818" s="47"/>
      <c r="RHN818" s="47"/>
      <c r="RHO818" s="47"/>
      <c r="RHP818" s="47"/>
      <c r="RHQ818" s="47"/>
      <c r="RHR818" s="47"/>
      <c r="RHS818" s="47"/>
      <c r="RHT818" s="47"/>
      <c r="RHU818" s="47"/>
      <c r="RHV818" s="47"/>
      <c r="RHW818" s="47"/>
      <c r="RHX818" s="47"/>
      <c r="RHY818" s="47"/>
      <c r="RHZ818" s="47"/>
      <c r="RIA818" s="47"/>
      <c r="RIB818" s="47"/>
      <c r="RIC818" s="47"/>
      <c r="RID818" s="47"/>
      <c r="RIE818" s="47"/>
      <c r="RIF818" s="47"/>
      <c r="RIG818" s="47"/>
      <c r="RIH818" s="47"/>
      <c r="RII818" s="47"/>
      <c r="RIJ818" s="47"/>
      <c r="RIK818" s="47"/>
      <c r="RIL818" s="47"/>
      <c r="RIM818" s="47"/>
      <c r="RIN818" s="47"/>
      <c r="RIO818" s="47"/>
      <c r="RIP818" s="47"/>
      <c r="RIQ818" s="47"/>
      <c r="RIR818" s="47"/>
      <c r="RIS818" s="47"/>
      <c r="RIT818" s="47"/>
      <c r="RIU818" s="47"/>
      <c r="RIV818" s="47"/>
      <c r="RIW818" s="47"/>
      <c r="RIX818" s="47"/>
      <c r="RIY818" s="47"/>
      <c r="RIZ818" s="47"/>
      <c r="RJA818" s="47"/>
      <c r="RJB818" s="47"/>
      <c r="RJC818" s="47"/>
      <c r="RJD818" s="47"/>
      <c r="RJE818" s="47"/>
      <c r="RJF818" s="47"/>
      <c r="RJG818" s="47"/>
      <c r="RJH818" s="47"/>
      <c r="RJI818" s="47"/>
      <c r="RJJ818" s="47"/>
      <c r="RJK818" s="47"/>
      <c r="RJL818" s="47"/>
      <c r="RJM818" s="47"/>
      <c r="RJN818" s="47"/>
      <c r="RJO818" s="47"/>
      <c r="RJP818" s="47"/>
      <c r="RJQ818" s="47"/>
      <c r="RJR818" s="47"/>
      <c r="RJS818" s="47"/>
      <c r="RJT818" s="47"/>
      <c r="RJU818" s="47"/>
      <c r="RJV818" s="47"/>
      <c r="RJW818" s="47"/>
      <c r="RJX818" s="47"/>
      <c r="RJY818" s="47"/>
      <c r="RJZ818" s="47"/>
      <c r="RKA818" s="47"/>
      <c r="RKB818" s="47"/>
      <c r="RKC818" s="47"/>
      <c r="RKD818" s="47"/>
      <c r="RKE818" s="47"/>
      <c r="RKF818" s="47"/>
      <c r="RKG818" s="47"/>
      <c r="RKH818" s="47"/>
      <c r="RKI818" s="47"/>
      <c r="RKJ818" s="47"/>
      <c r="RKK818" s="47"/>
      <c r="RKL818" s="47"/>
      <c r="RKM818" s="47"/>
      <c r="RKN818" s="47"/>
      <c r="RKO818" s="47"/>
      <c r="RKP818" s="47"/>
      <c r="RKQ818" s="47"/>
      <c r="RKR818" s="47"/>
      <c r="RKS818" s="47"/>
      <c r="RKT818" s="47"/>
      <c r="RKU818" s="47"/>
      <c r="RKV818" s="47"/>
      <c r="RKW818" s="47"/>
      <c r="RKX818" s="47"/>
      <c r="RKY818" s="47"/>
      <c r="RKZ818" s="47"/>
      <c r="RLA818" s="47"/>
      <c r="RLB818" s="47"/>
      <c r="RLC818" s="47"/>
      <c r="RLD818" s="47"/>
      <c r="RLE818" s="47"/>
      <c r="RLF818" s="47"/>
      <c r="RLG818" s="47"/>
      <c r="RLH818" s="47"/>
      <c r="RLI818" s="47"/>
      <c r="RLJ818" s="47"/>
      <c r="RLK818" s="47"/>
      <c r="RLL818" s="47"/>
      <c r="RLM818" s="47"/>
      <c r="RLN818" s="47"/>
      <c r="RLO818" s="47"/>
      <c r="RLP818" s="47"/>
      <c r="RLQ818" s="47"/>
      <c r="RLR818" s="47"/>
      <c r="RLS818" s="47"/>
      <c r="RLT818" s="47"/>
      <c r="RLU818" s="47"/>
      <c r="RLV818" s="47"/>
      <c r="RLW818" s="47"/>
      <c r="RLX818" s="47"/>
      <c r="RLY818" s="47"/>
      <c r="RLZ818" s="47"/>
      <c r="RMA818" s="47"/>
      <c r="RMB818" s="47"/>
      <c r="RMC818" s="47"/>
      <c r="RMD818" s="47"/>
      <c r="RME818" s="47"/>
      <c r="RMF818" s="47"/>
      <c r="RMG818" s="47"/>
      <c r="RMH818" s="47"/>
      <c r="RMI818" s="47"/>
      <c r="RMJ818" s="47"/>
      <c r="RMK818" s="47"/>
      <c r="RML818" s="47"/>
      <c r="RMM818" s="47"/>
      <c r="RMN818" s="47"/>
      <c r="RMO818" s="47"/>
      <c r="RMP818" s="47"/>
      <c r="RMQ818" s="47"/>
      <c r="RMR818" s="47"/>
      <c r="RMS818" s="47"/>
      <c r="RMT818" s="47"/>
      <c r="RMU818" s="47"/>
      <c r="RMV818" s="47"/>
      <c r="RMW818" s="47"/>
      <c r="RMX818" s="47"/>
      <c r="RMY818" s="47"/>
      <c r="RMZ818" s="47"/>
      <c r="RNA818" s="47"/>
      <c r="RNB818" s="47"/>
      <c r="RNC818" s="47"/>
      <c r="RND818" s="47"/>
      <c r="RNE818" s="47"/>
      <c r="RNF818" s="47"/>
      <c r="RNG818" s="47"/>
      <c r="RNH818" s="47"/>
      <c r="RNI818" s="47"/>
      <c r="RNJ818" s="47"/>
      <c r="RNK818" s="47"/>
      <c r="RNL818" s="47"/>
      <c r="RNM818" s="47"/>
      <c r="RNN818" s="47"/>
      <c r="RNO818" s="47"/>
      <c r="RNP818" s="47"/>
      <c r="RNQ818" s="47"/>
      <c r="RNR818" s="47"/>
      <c r="RNS818" s="47"/>
      <c r="RNT818" s="47"/>
      <c r="RNU818" s="47"/>
      <c r="RNV818" s="47"/>
      <c r="RNW818" s="47"/>
      <c r="RNX818" s="47"/>
      <c r="RNY818" s="47"/>
      <c r="RNZ818" s="47"/>
      <c r="ROA818" s="47"/>
      <c r="ROB818" s="47"/>
      <c r="ROC818" s="47"/>
      <c r="ROD818" s="47"/>
      <c r="ROE818" s="47"/>
      <c r="ROF818" s="47"/>
      <c r="ROG818" s="47"/>
      <c r="ROH818" s="47"/>
      <c r="ROI818" s="47"/>
      <c r="ROJ818" s="47"/>
      <c r="ROK818" s="47"/>
      <c r="ROL818" s="47"/>
      <c r="ROM818" s="47"/>
      <c r="RON818" s="47"/>
      <c r="ROO818" s="47"/>
      <c r="ROP818" s="47"/>
      <c r="ROQ818" s="47"/>
      <c r="ROR818" s="47"/>
      <c r="ROS818" s="47"/>
      <c r="ROT818" s="47"/>
      <c r="ROU818" s="47"/>
      <c r="ROV818" s="47"/>
      <c r="ROW818" s="47"/>
      <c r="ROX818" s="47"/>
      <c r="ROY818" s="47"/>
      <c r="ROZ818" s="47"/>
      <c r="RPA818" s="47"/>
      <c r="RPB818" s="47"/>
      <c r="RPC818" s="47"/>
      <c r="RPD818" s="47"/>
      <c r="RPE818" s="47"/>
      <c r="RPF818" s="47"/>
      <c r="RPG818" s="47"/>
      <c r="RPH818" s="47"/>
      <c r="RPI818" s="47"/>
      <c r="RPJ818" s="47"/>
      <c r="RPK818" s="47"/>
      <c r="RPL818" s="47"/>
      <c r="RPM818" s="47"/>
      <c r="RPN818" s="47"/>
      <c r="RPO818" s="47"/>
      <c r="RPP818" s="47"/>
      <c r="RPQ818" s="47"/>
      <c r="RPR818" s="47"/>
      <c r="RPS818" s="47"/>
      <c r="RPT818" s="47"/>
      <c r="RPU818" s="47"/>
      <c r="RPV818" s="47"/>
      <c r="RPW818" s="47"/>
      <c r="RPX818" s="47"/>
      <c r="RPY818" s="47"/>
      <c r="RPZ818" s="47"/>
      <c r="RQA818" s="47"/>
      <c r="RQB818" s="47"/>
      <c r="RQC818" s="47"/>
      <c r="RQD818" s="47"/>
      <c r="RQE818" s="47"/>
      <c r="RQF818" s="47"/>
      <c r="RQG818" s="47"/>
      <c r="RQH818" s="47"/>
      <c r="RQI818" s="47"/>
      <c r="RQJ818" s="47"/>
      <c r="RQK818" s="47"/>
      <c r="RQL818" s="47"/>
      <c r="RQM818" s="47"/>
      <c r="RQN818" s="47"/>
      <c r="RQO818" s="47"/>
      <c r="RQP818" s="47"/>
      <c r="RQQ818" s="47"/>
      <c r="RQR818" s="47"/>
      <c r="RQS818" s="47"/>
      <c r="RQT818" s="47"/>
      <c r="RQU818" s="47"/>
      <c r="RQV818" s="47"/>
      <c r="RQW818" s="47"/>
      <c r="RQX818" s="47"/>
      <c r="RQY818" s="47"/>
      <c r="RQZ818" s="47"/>
      <c r="RRA818" s="47"/>
      <c r="RRB818" s="47"/>
      <c r="RRC818" s="47"/>
      <c r="RRD818" s="47"/>
      <c r="RRE818" s="47"/>
      <c r="RRF818" s="47"/>
      <c r="RRG818" s="47"/>
      <c r="RRH818" s="47"/>
      <c r="RRI818" s="47"/>
      <c r="RRJ818" s="47"/>
      <c r="RRK818" s="47"/>
      <c r="RRL818" s="47"/>
      <c r="RRM818" s="47"/>
      <c r="RRN818" s="47"/>
      <c r="RRO818" s="47"/>
      <c r="RRP818" s="47"/>
      <c r="RRQ818" s="47"/>
      <c r="RRR818" s="47"/>
      <c r="RRS818" s="47"/>
      <c r="RRT818" s="47"/>
      <c r="RRU818" s="47"/>
      <c r="RRV818" s="47"/>
      <c r="RRW818" s="47"/>
      <c r="RRX818" s="47"/>
      <c r="RRY818" s="47"/>
      <c r="RRZ818" s="47"/>
      <c r="RSA818" s="47"/>
      <c r="RSB818" s="47"/>
      <c r="RSC818" s="47"/>
      <c r="RSD818" s="47"/>
      <c r="RSE818" s="47"/>
      <c r="RSF818" s="47"/>
      <c r="RSG818" s="47"/>
      <c r="RSH818" s="47"/>
      <c r="RSI818" s="47"/>
      <c r="RSJ818" s="47"/>
      <c r="RSK818" s="47"/>
      <c r="RSL818" s="47"/>
      <c r="RSM818" s="47"/>
      <c r="RSN818" s="47"/>
      <c r="RSO818" s="47"/>
      <c r="RSP818" s="47"/>
      <c r="RSQ818" s="47"/>
      <c r="RSR818" s="47"/>
      <c r="RSS818" s="47"/>
      <c r="RST818" s="47"/>
      <c r="RSU818" s="47"/>
      <c r="RSV818" s="47"/>
      <c r="RSW818" s="47"/>
      <c r="RSX818" s="47"/>
      <c r="RSY818" s="47"/>
      <c r="RSZ818" s="47"/>
      <c r="RTA818" s="47"/>
      <c r="RTB818" s="47"/>
      <c r="RTC818" s="47"/>
      <c r="RTD818" s="47"/>
      <c r="RTE818" s="47"/>
      <c r="RTF818" s="47"/>
      <c r="RTG818" s="47"/>
      <c r="RTH818" s="47"/>
      <c r="RTI818" s="47"/>
      <c r="RTJ818" s="47"/>
      <c r="RTK818" s="47"/>
      <c r="RTL818" s="47"/>
      <c r="RTM818" s="47"/>
      <c r="RTN818" s="47"/>
      <c r="RTO818" s="47"/>
      <c r="RTP818" s="47"/>
      <c r="RTQ818" s="47"/>
      <c r="RTR818" s="47"/>
      <c r="RTS818" s="47"/>
      <c r="RTT818" s="47"/>
      <c r="RTU818" s="47"/>
      <c r="RTV818" s="47"/>
      <c r="RTW818" s="47"/>
      <c r="RTX818" s="47"/>
      <c r="RTY818" s="47"/>
      <c r="RTZ818" s="47"/>
      <c r="RUA818" s="47"/>
      <c r="RUB818" s="47"/>
      <c r="RUC818" s="47"/>
      <c r="RUD818" s="47"/>
      <c r="RUE818" s="47"/>
      <c r="RUF818" s="47"/>
      <c r="RUG818" s="47"/>
      <c r="RUH818" s="47"/>
      <c r="RUI818" s="47"/>
      <c r="RUJ818" s="47"/>
      <c r="RUK818" s="47"/>
      <c r="RUL818" s="47"/>
      <c r="RUM818" s="47"/>
      <c r="RUN818" s="47"/>
      <c r="RUO818" s="47"/>
      <c r="RUP818" s="47"/>
      <c r="RUQ818" s="47"/>
      <c r="RUR818" s="47"/>
      <c r="RUS818" s="47"/>
      <c r="RUT818" s="47"/>
      <c r="RUU818" s="47"/>
      <c r="RUV818" s="47"/>
      <c r="RUW818" s="47"/>
      <c r="RUX818" s="47"/>
      <c r="RUY818" s="47"/>
      <c r="RUZ818" s="47"/>
      <c r="RVA818" s="47"/>
      <c r="RVB818" s="47"/>
      <c r="RVC818" s="47"/>
      <c r="RVD818" s="47"/>
      <c r="RVE818" s="47"/>
      <c r="RVF818" s="47"/>
      <c r="RVG818" s="47"/>
      <c r="RVH818" s="47"/>
      <c r="RVI818" s="47"/>
      <c r="RVJ818" s="47"/>
      <c r="RVK818" s="47"/>
      <c r="RVL818" s="47"/>
      <c r="RVM818" s="47"/>
      <c r="RVN818" s="47"/>
      <c r="RVO818" s="47"/>
      <c r="RVP818" s="47"/>
      <c r="RVQ818" s="47"/>
      <c r="RVR818" s="47"/>
      <c r="RVS818" s="47"/>
      <c r="RVT818" s="47"/>
      <c r="RVU818" s="47"/>
      <c r="RVV818" s="47"/>
      <c r="RVW818" s="47"/>
      <c r="RVX818" s="47"/>
      <c r="RVY818" s="47"/>
      <c r="RVZ818" s="47"/>
      <c r="RWA818" s="47"/>
      <c r="RWB818" s="47"/>
      <c r="RWC818" s="47"/>
      <c r="RWD818" s="47"/>
      <c r="RWE818" s="47"/>
      <c r="RWF818" s="47"/>
      <c r="RWG818" s="47"/>
      <c r="RWH818" s="47"/>
      <c r="RWI818" s="47"/>
      <c r="RWJ818" s="47"/>
      <c r="RWK818" s="47"/>
      <c r="RWL818" s="47"/>
      <c r="RWM818" s="47"/>
      <c r="RWN818" s="47"/>
      <c r="RWO818" s="47"/>
      <c r="RWP818" s="47"/>
      <c r="RWQ818" s="47"/>
      <c r="RWR818" s="47"/>
      <c r="RWS818" s="47"/>
      <c r="RWT818" s="47"/>
      <c r="RWU818" s="47"/>
      <c r="RWV818" s="47"/>
      <c r="RWW818" s="47"/>
      <c r="RWX818" s="47"/>
      <c r="RWY818" s="47"/>
      <c r="RWZ818" s="47"/>
      <c r="RXA818" s="47"/>
      <c r="RXB818" s="47"/>
      <c r="RXC818" s="47"/>
      <c r="RXD818" s="47"/>
      <c r="RXE818" s="47"/>
      <c r="RXF818" s="47"/>
      <c r="RXG818" s="47"/>
      <c r="RXH818" s="47"/>
      <c r="RXI818" s="47"/>
      <c r="RXJ818" s="47"/>
      <c r="RXK818" s="47"/>
      <c r="RXL818" s="47"/>
      <c r="RXM818" s="47"/>
      <c r="RXN818" s="47"/>
      <c r="RXO818" s="47"/>
      <c r="RXP818" s="47"/>
      <c r="RXQ818" s="47"/>
      <c r="RXR818" s="47"/>
      <c r="RXS818" s="47"/>
      <c r="RXT818" s="47"/>
      <c r="RXU818" s="47"/>
      <c r="RXV818" s="47"/>
      <c r="RXW818" s="47"/>
      <c r="RXX818" s="47"/>
      <c r="RXY818" s="47"/>
      <c r="RXZ818" s="47"/>
      <c r="RYA818" s="47"/>
      <c r="RYB818" s="47"/>
      <c r="RYC818" s="47"/>
      <c r="RYD818" s="47"/>
      <c r="RYE818" s="47"/>
      <c r="RYF818" s="47"/>
      <c r="RYG818" s="47"/>
      <c r="RYH818" s="47"/>
      <c r="RYI818" s="47"/>
      <c r="RYJ818" s="47"/>
      <c r="RYK818" s="47"/>
      <c r="RYL818" s="47"/>
      <c r="RYM818" s="47"/>
      <c r="RYN818" s="47"/>
      <c r="RYO818" s="47"/>
      <c r="RYP818" s="47"/>
      <c r="RYQ818" s="47"/>
      <c r="RYR818" s="47"/>
      <c r="RYS818" s="47"/>
      <c r="RYT818" s="47"/>
      <c r="RYU818" s="47"/>
      <c r="RYV818" s="47"/>
      <c r="RYW818" s="47"/>
      <c r="RYX818" s="47"/>
      <c r="RYY818" s="47"/>
      <c r="RYZ818" s="47"/>
      <c r="RZA818" s="47"/>
      <c r="RZB818" s="47"/>
      <c r="RZC818" s="47"/>
      <c r="RZD818" s="47"/>
      <c r="RZE818" s="47"/>
      <c r="RZF818" s="47"/>
      <c r="RZG818" s="47"/>
      <c r="RZH818" s="47"/>
      <c r="RZI818" s="47"/>
      <c r="RZJ818" s="47"/>
      <c r="RZK818" s="47"/>
      <c r="RZL818" s="47"/>
      <c r="RZM818" s="47"/>
      <c r="RZN818" s="47"/>
      <c r="RZO818" s="47"/>
      <c r="RZP818" s="47"/>
      <c r="RZQ818" s="47"/>
      <c r="RZR818" s="47"/>
      <c r="RZS818" s="47"/>
      <c r="RZT818" s="47"/>
      <c r="RZU818" s="47"/>
      <c r="RZV818" s="47"/>
      <c r="RZW818" s="47"/>
      <c r="RZX818" s="47"/>
      <c r="RZY818" s="47"/>
      <c r="RZZ818" s="47"/>
      <c r="SAA818" s="47"/>
      <c r="SAB818" s="47"/>
      <c r="SAC818" s="47"/>
      <c r="SAD818" s="47"/>
      <c r="SAE818" s="47"/>
      <c r="SAF818" s="47"/>
      <c r="SAG818" s="47"/>
      <c r="SAH818" s="47"/>
      <c r="SAI818" s="47"/>
      <c r="SAJ818" s="47"/>
      <c r="SAK818" s="47"/>
      <c r="SAL818" s="47"/>
      <c r="SAM818" s="47"/>
      <c r="SAN818" s="47"/>
      <c r="SAO818" s="47"/>
      <c r="SAP818" s="47"/>
      <c r="SAQ818" s="47"/>
      <c r="SAR818" s="47"/>
      <c r="SAS818" s="47"/>
      <c r="SAT818" s="47"/>
      <c r="SAU818" s="47"/>
      <c r="SAV818" s="47"/>
      <c r="SAW818" s="47"/>
      <c r="SAX818" s="47"/>
      <c r="SAY818" s="47"/>
      <c r="SAZ818" s="47"/>
      <c r="SBA818" s="47"/>
      <c r="SBB818" s="47"/>
      <c r="SBC818" s="47"/>
      <c r="SBD818" s="47"/>
      <c r="SBE818" s="47"/>
      <c r="SBF818" s="47"/>
      <c r="SBG818" s="47"/>
      <c r="SBH818" s="47"/>
      <c r="SBI818" s="47"/>
      <c r="SBJ818" s="47"/>
      <c r="SBK818" s="47"/>
      <c r="SBL818" s="47"/>
      <c r="SBM818" s="47"/>
      <c r="SBN818" s="47"/>
      <c r="SBO818" s="47"/>
      <c r="SBP818" s="47"/>
      <c r="SBQ818" s="47"/>
      <c r="SBR818" s="47"/>
      <c r="SBS818" s="47"/>
      <c r="SBT818" s="47"/>
      <c r="SBU818" s="47"/>
      <c r="SBV818" s="47"/>
      <c r="SBW818" s="47"/>
      <c r="SBX818" s="47"/>
      <c r="SBY818" s="47"/>
      <c r="SBZ818" s="47"/>
      <c r="SCA818" s="47"/>
      <c r="SCB818" s="47"/>
      <c r="SCC818" s="47"/>
      <c r="SCD818" s="47"/>
      <c r="SCE818" s="47"/>
      <c r="SCF818" s="47"/>
      <c r="SCG818" s="47"/>
      <c r="SCH818" s="47"/>
      <c r="SCI818" s="47"/>
      <c r="SCJ818" s="47"/>
      <c r="SCK818" s="47"/>
      <c r="SCL818" s="47"/>
      <c r="SCM818" s="47"/>
      <c r="SCN818" s="47"/>
      <c r="SCO818" s="47"/>
      <c r="SCP818" s="47"/>
      <c r="SCQ818" s="47"/>
      <c r="SCR818" s="47"/>
      <c r="SCS818" s="47"/>
      <c r="SCT818" s="47"/>
      <c r="SCU818" s="47"/>
      <c r="SCV818" s="47"/>
      <c r="SCW818" s="47"/>
      <c r="SCX818" s="47"/>
      <c r="SCY818" s="47"/>
      <c r="SCZ818" s="47"/>
      <c r="SDA818" s="47"/>
      <c r="SDB818" s="47"/>
      <c r="SDC818" s="47"/>
      <c r="SDD818" s="47"/>
      <c r="SDE818" s="47"/>
      <c r="SDF818" s="47"/>
      <c r="SDG818" s="47"/>
      <c r="SDH818" s="47"/>
      <c r="SDI818" s="47"/>
      <c r="SDJ818" s="47"/>
      <c r="SDK818" s="47"/>
      <c r="SDL818" s="47"/>
      <c r="SDM818" s="47"/>
      <c r="SDN818" s="47"/>
      <c r="SDO818" s="47"/>
      <c r="SDP818" s="47"/>
      <c r="SDQ818" s="47"/>
      <c r="SDR818" s="47"/>
      <c r="SDS818" s="47"/>
      <c r="SDT818" s="47"/>
      <c r="SDU818" s="47"/>
      <c r="SDV818" s="47"/>
      <c r="SDW818" s="47"/>
      <c r="SDX818" s="47"/>
      <c r="SDY818" s="47"/>
      <c r="SDZ818" s="47"/>
      <c r="SEA818" s="47"/>
      <c r="SEB818" s="47"/>
      <c r="SEC818" s="47"/>
      <c r="SED818" s="47"/>
      <c r="SEE818" s="47"/>
      <c r="SEF818" s="47"/>
      <c r="SEG818" s="47"/>
      <c r="SEH818" s="47"/>
      <c r="SEI818" s="47"/>
      <c r="SEJ818" s="47"/>
      <c r="SEK818" s="47"/>
      <c r="SEL818" s="47"/>
      <c r="SEM818" s="47"/>
      <c r="SEN818" s="47"/>
      <c r="SEO818" s="47"/>
      <c r="SEP818" s="47"/>
      <c r="SEQ818" s="47"/>
      <c r="SER818" s="47"/>
      <c r="SES818" s="47"/>
      <c r="SET818" s="47"/>
      <c r="SEU818" s="47"/>
      <c r="SEV818" s="47"/>
      <c r="SEW818" s="47"/>
      <c r="SEX818" s="47"/>
      <c r="SEY818" s="47"/>
      <c r="SEZ818" s="47"/>
      <c r="SFA818" s="47"/>
      <c r="SFB818" s="47"/>
      <c r="SFC818" s="47"/>
      <c r="SFD818" s="47"/>
      <c r="SFE818" s="47"/>
      <c r="SFF818" s="47"/>
      <c r="SFG818" s="47"/>
      <c r="SFH818" s="47"/>
      <c r="SFI818" s="47"/>
      <c r="SFJ818" s="47"/>
      <c r="SFK818" s="47"/>
      <c r="SFL818" s="47"/>
      <c r="SFM818" s="47"/>
      <c r="SFN818" s="47"/>
      <c r="SFO818" s="47"/>
      <c r="SFP818" s="47"/>
      <c r="SFQ818" s="47"/>
      <c r="SFR818" s="47"/>
      <c r="SFS818" s="47"/>
      <c r="SFT818" s="47"/>
      <c r="SFU818" s="47"/>
      <c r="SFV818" s="47"/>
      <c r="SFW818" s="47"/>
      <c r="SFX818" s="47"/>
      <c r="SFY818" s="47"/>
      <c r="SFZ818" s="47"/>
      <c r="SGA818" s="47"/>
      <c r="SGB818" s="47"/>
      <c r="SGC818" s="47"/>
      <c r="SGD818" s="47"/>
      <c r="SGE818" s="47"/>
      <c r="SGF818" s="47"/>
      <c r="SGG818" s="47"/>
      <c r="SGH818" s="47"/>
      <c r="SGI818" s="47"/>
      <c r="SGJ818" s="47"/>
      <c r="SGK818" s="47"/>
      <c r="SGL818" s="47"/>
      <c r="SGM818" s="47"/>
      <c r="SGN818" s="47"/>
      <c r="SGO818" s="47"/>
      <c r="SGP818" s="47"/>
      <c r="SGQ818" s="47"/>
      <c r="SGR818" s="47"/>
      <c r="SGS818" s="47"/>
      <c r="SGT818" s="47"/>
      <c r="SGU818" s="47"/>
      <c r="SGV818" s="47"/>
      <c r="SGW818" s="47"/>
      <c r="SGX818" s="47"/>
      <c r="SGY818" s="47"/>
      <c r="SGZ818" s="47"/>
      <c r="SHA818" s="47"/>
      <c r="SHB818" s="47"/>
      <c r="SHC818" s="47"/>
      <c r="SHD818" s="47"/>
      <c r="SHE818" s="47"/>
      <c r="SHF818" s="47"/>
      <c r="SHG818" s="47"/>
      <c r="SHH818" s="47"/>
      <c r="SHI818" s="47"/>
      <c r="SHJ818" s="47"/>
      <c r="SHK818" s="47"/>
      <c r="SHL818" s="47"/>
      <c r="SHM818" s="47"/>
      <c r="SHN818" s="47"/>
      <c r="SHO818" s="47"/>
      <c r="SHP818" s="47"/>
      <c r="SHQ818" s="47"/>
      <c r="SHR818" s="47"/>
      <c r="SHS818" s="47"/>
      <c r="SHT818" s="47"/>
      <c r="SHU818" s="47"/>
      <c r="SHV818" s="47"/>
      <c r="SHW818" s="47"/>
      <c r="SHX818" s="47"/>
      <c r="SHY818" s="47"/>
      <c r="SHZ818" s="47"/>
      <c r="SIA818" s="47"/>
      <c r="SIB818" s="47"/>
      <c r="SIC818" s="47"/>
      <c r="SID818" s="47"/>
      <c r="SIE818" s="47"/>
      <c r="SIF818" s="47"/>
      <c r="SIG818" s="47"/>
      <c r="SIH818" s="47"/>
      <c r="SII818" s="47"/>
      <c r="SIJ818" s="47"/>
      <c r="SIK818" s="47"/>
      <c r="SIL818" s="47"/>
      <c r="SIM818" s="47"/>
      <c r="SIN818" s="47"/>
      <c r="SIO818" s="47"/>
      <c r="SIP818" s="47"/>
      <c r="SIQ818" s="47"/>
      <c r="SIR818" s="47"/>
      <c r="SIS818" s="47"/>
      <c r="SIT818" s="47"/>
      <c r="SIU818" s="47"/>
      <c r="SIV818" s="47"/>
      <c r="SIW818" s="47"/>
      <c r="SIX818" s="47"/>
      <c r="SIY818" s="47"/>
      <c r="SIZ818" s="47"/>
      <c r="SJA818" s="47"/>
      <c r="SJB818" s="47"/>
      <c r="SJC818" s="47"/>
      <c r="SJD818" s="47"/>
      <c r="SJE818" s="47"/>
      <c r="SJF818" s="47"/>
      <c r="SJG818" s="47"/>
      <c r="SJH818" s="47"/>
      <c r="SJI818" s="47"/>
      <c r="SJJ818" s="47"/>
      <c r="SJK818" s="47"/>
      <c r="SJL818" s="47"/>
      <c r="SJM818" s="47"/>
      <c r="SJN818" s="47"/>
      <c r="SJO818" s="47"/>
      <c r="SJP818" s="47"/>
      <c r="SJQ818" s="47"/>
      <c r="SJR818" s="47"/>
      <c r="SJS818" s="47"/>
      <c r="SJT818" s="47"/>
      <c r="SJU818" s="47"/>
      <c r="SJV818" s="47"/>
      <c r="SJW818" s="47"/>
      <c r="SJX818" s="47"/>
      <c r="SJY818" s="47"/>
      <c r="SJZ818" s="47"/>
      <c r="SKA818" s="47"/>
      <c r="SKB818" s="47"/>
      <c r="SKC818" s="47"/>
      <c r="SKD818" s="47"/>
      <c r="SKE818" s="47"/>
      <c r="SKF818" s="47"/>
      <c r="SKG818" s="47"/>
      <c r="SKH818" s="47"/>
      <c r="SKI818" s="47"/>
      <c r="SKJ818" s="47"/>
      <c r="SKK818" s="47"/>
      <c r="SKL818" s="47"/>
      <c r="SKM818" s="47"/>
      <c r="SKN818" s="47"/>
      <c r="SKO818" s="47"/>
      <c r="SKP818" s="47"/>
      <c r="SKQ818" s="47"/>
      <c r="SKR818" s="47"/>
      <c r="SKS818" s="47"/>
      <c r="SKT818" s="47"/>
      <c r="SKU818" s="47"/>
      <c r="SKV818" s="47"/>
      <c r="SKW818" s="47"/>
      <c r="SKX818" s="47"/>
      <c r="SKY818" s="47"/>
      <c r="SKZ818" s="47"/>
      <c r="SLA818" s="47"/>
      <c r="SLB818" s="47"/>
      <c r="SLC818" s="47"/>
      <c r="SLD818" s="47"/>
      <c r="SLE818" s="47"/>
      <c r="SLF818" s="47"/>
      <c r="SLG818" s="47"/>
      <c r="SLH818" s="47"/>
      <c r="SLI818" s="47"/>
      <c r="SLJ818" s="47"/>
      <c r="SLK818" s="47"/>
      <c r="SLL818" s="47"/>
      <c r="SLM818" s="47"/>
      <c r="SLN818" s="47"/>
      <c r="SLO818" s="47"/>
      <c r="SLP818" s="47"/>
      <c r="SLQ818" s="47"/>
      <c r="SLR818" s="47"/>
      <c r="SLS818" s="47"/>
      <c r="SLT818" s="47"/>
      <c r="SLU818" s="47"/>
      <c r="SLV818" s="47"/>
      <c r="SLW818" s="47"/>
      <c r="SLX818" s="47"/>
      <c r="SLY818" s="47"/>
      <c r="SLZ818" s="47"/>
      <c r="SMA818" s="47"/>
      <c r="SMB818" s="47"/>
      <c r="SMC818" s="47"/>
      <c r="SMD818" s="47"/>
      <c r="SME818" s="47"/>
      <c r="SMF818" s="47"/>
      <c r="SMG818" s="47"/>
      <c r="SMH818" s="47"/>
      <c r="SMI818" s="47"/>
      <c r="SMJ818" s="47"/>
      <c r="SMK818" s="47"/>
      <c r="SML818" s="47"/>
      <c r="SMM818" s="47"/>
      <c r="SMN818" s="47"/>
      <c r="SMO818" s="47"/>
      <c r="SMP818" s="47"/>
      <c r="SMQ818" s="47"/>
      <c r="SMR818" s="47"/>
      <c r="SMS818" s="47"/>
      <c r="SMT818" s="47"/>
      <c r="SMU818" s="47"/>
      <c r="SMV818" s="47"/>
      <c r="SMW818" s="47"/>
      <c r="SMX818" s="47"/>
      <c r="SMY818" s="47"/>
      <c r="SMZ818" s="47"/>
      <c r="SNA818" s="47"/>
      <c r="SNB818" s="47"/>
      <c r="SNC818" s="47"/>
      <c r="SND818" s="47"/>
      <c r="SNE818" s="47"/>
      <c r="SNF818" s="47"/>
      <c r="SNG818" s="47"/>
      <c r="SNH818" s="47"/>
      <c r="SNI818" s="47"/>
      <c r="SNJ818" s="47"/>
      <c r="SNK818" s="47"/>
      <c r="SNL818" s="47"/>
      <c r="SNM818" s="47"/>
      <c r="SNN818" s="47"/>
      <c r="SNO818" s="47"/>
      <c r="SNP818" s="47"/>
      <c r="SNQ818" s="47"/>
      <c r="SNR818" s="47"/>
      <c r="SNS818" s="47"/>
      <c r="SNT818" s="47"/>
      <c r="SNU818" s="47"/>
      <c r="SNV818" s="47"/>
      <c r="SNW818" s="47"/>
      <c r="SNX818" s="47"/>
      <c r="SNY818" s="47"/>
      <c r="SNZ818" s="47"/>
      <c r="SOA818" s="47"/>
      <c r="SOB818" s="47"/>
      <c r="SOC818" s="47"/>
      <c r="SOD818" s="47"/>
      <c r="SOE818" s="47"/>
      <c r="SOF818" s="47"/>
      <c r="SOG818" s="47"/>
      <c r="SOH818" s="47"/>
      <c r="SOI818" s="47"/>
      <c r="SOJ818" s="47"/>
      <c r="SOK818" s="47"/>
      <c r="SOL818" s="47"/>
      <c r="SOM818" s="47"/>
      <c r="SON818" s="47"/>
      <c r="SOO818" s="47"/>
      <c r="SOP818" s="47"/>
      <c r="SOQ818" s="47"/>
      <c r="SOR818" s="47"/>
      <c r="SOS818" s="47"/>
      <c r="SOT818" s="47"/>
      <c r="SOU818" s="47"/>
      <c r="SOV818" s="47"/>
      <c r="SOW818" s="47"/>
      <c r="SOX818" s="47"/>
      <c r="SOY818" s="47"/>
      <c r="SOZ818" s="47"/>
      <c r="SPA818" s="47"/>
      <c r="SPB818" s="47"/>
      <c r="SPC818" s="47"/>
      <c r="SPD818" s="47"/>
      <c r="SPE818" s="47"/>
      <c r="SPF818" s="47"/>
      <c r="SPG818" s="47"/>
      <c r="SPH818" s="47"/>
      <c r="SPI818" s="47"/>
      <c r="SPJ818" s="47"/>
      <c r="SPK818" s="47"/>
      <c r="SPL818" s="47"/>
      <c r="SPM818" s="47"/>
      <c r="SPN818" s="47"/>
      <c r="SPO818" s="47"/>
      <c r="SPP818" s="47"/>
      <c r="SPQ818" s="47"/>
      <c r="SPR818" s="47"/>
      <c r="SPS818" s="47"/>
      <c r="SPT818" s="47"/>
      <c r="SPU818" s="47"/>
      <c r="SPV818" s="47"/>
      <c r="SPW818" s="47"/>
      <c r="SPX818" s="47"/>
      <c r="SPY818" s="47"/>
      <c r="SPZ818" s="47"/>
      <c r="SQA818" s="47"/>
      <c r="SQB818" s="47"/>
      <c r="SQC818" s="47"/>
      <c r="SQD818" s="47"/>
      <c r="SQE818" s="47"/>
      <c r="SQF818" s="47"/>
      <c r="SQG818" s="47"/>
      <c r="SQH818" s="47"/>
      <c r="SQI818" s="47"/>
      <c r="SQJ818" s="47"/>
      <c r="SQK818" s="47"/>
      <c r="SQL818" s="47"/>
      <c r="SQM818" s="47"/>
      <c r="SQN818" s="47"/>
      <c r="SQO818" s="47"/>
      <c r="SQP818" s="47"/>
      <c r="SQQ818" s="47"/>
      <c r="SQR818" s="47"/>
      <c r="SQS818" s="47"/>
      <c r="SQT818" s="47"/>
      <c r="SQU818" s="47"/>
      <c r="SQV818" s="47"/>
      <c r="SQW818" s="47"/>
      <c r="SQX818" s="47"/>
      <c r="SQY818" s="47"/>
      <c r="SQZ818" s="47"/>
      <c r="SRA818" s="47"/>
      <c r="SRB818" s="47"/>
      <c r="SRC818" s="47"/>
      <c r="SRD818" s="47"/>
      <c r="SRE818" s="47"/>
      <c r="SRF818" s="47"/>
      <c r="SRG818" s="47"/>
      <c r="SRH818" s="47"/>
      <c r="SRI818" s="47"/>
      <c r="SRJ818" s="47"/>
      <c r="SRK818" s="47"/>
      <c r="SRL818" s="47"/>
      <c r="SRM818" s="47"/>
      <c r="SRN818" s="47"/>
      <c r="SRO818" s="47"/>
      <c r="SRP818" s="47"/>
      <c r="SRQ818" s="47"/>
      <c r="SRR818" s="47"/>
      <c r="SRS818" s="47"/>
      <c r="SRT818" s="47"/>
      <c r="SRU818" s="47"/>
      <c r="SRV818" s="47"/>
      <c r="SRW818" s="47"/>
      <c r="SRX818" s="47"/>
      <c r="SRY818" s="47"/>
      <c r="SRZ818" s="47"/>
      <c r="SSA818" s="47"/>
      <c r="SSB818" s="47"/>
      <c r="SSC818" s="47"/>
      <c r="SSD818" s="47"/>
      <c r="SSE818" s="47"/>
      <c r="SSF818" s="47"/>
      <c r="SSG818" s="47"/>
      <c r="SSH818" s="47"/>
      <c r="SSI818" s="47"/>
      <c r="SSJ818" s="47"/>
      <c r="SSK818" s="47"/>
      <c r="SSL818" s="47"/>
      <c r="SSM818" s="47"/>
      <c r="SSN818" s="47"/>
      <c r="SSO818" s="47"/>
      <c r="SSP818" s="47"/>
      <c r="SSQ818" s="47"/>
      <c r="SSR818" s="47"/>
      <c r="SSS818" s="47"/>
      <c r="SST818" s="47"/>
      <c r="SSU818" s="47"/>
      <c r="SSV818" s="47"/>
      <c r="SSW818" s="47"/>
      <c r="SSX818" s="47"/>
      <c r="SSY818" s="47"/>
      <c r="SSZ818" s="47"/>
      <c r="STA818" s="47"/>
      <c r="STB818" s="47"/>
      <c r="STC818" s="47"/>
      <c r="STD818" s="47"/>
      <c r="STE818" s="47"/>
      <c r="STF818" s="47"/>
      <c r="STG818" s="47"/>
      <c r="STH818" s="47"/>
      <c r="STI818" s="47"/>
      <c r="STJ818" s="47"/>
      <c r="STK818" s="47"/>
      <c r="STL818" s="47"/>
      <c r="STM818" s="47"/>
      <c r="STN818" s="47"/>
      <c r="STO818" s="47"/>
      <c r="STP818" s="47"/>
      <c r="STQ818" s="47"/>
      <c r="STR818" s="47"/>
      <c r="STS818" s="47"/>
      <c r="STT818" s="47"/>
      <c r="STU818" s="47"/>
      <c r="STV818" s="47"/>
      <c r="STW818" s="47"/>
      <c r="STX818" s="47"/>
      <c r="STY818" s="47"/>
      <c r="STZ818" s="47"/>
      <c r="SUA818" s="47"/>
      <c r="SUB818" s="47"/>
      <c r="SUC818" s="47"/>
      <c r="SUD818" s="47"/>
      <c r="SUE818" s="47"/>
      <c r="SUF818" s="47"/>
      <c r="SUG818" s="47"/>
      <c r="SUH818" s="47"/>
      <c r="SUI818" s="47"/>
      <c r="SUJ818" s="47"/>
      <c r="SUK818" s="47"/>
      <c r="SUL818" s="47"/>
      <c r="SUM818" s="47"/>
      <c r="SUN818" s="47"/>
      <c r="SUO818" s="47"/>
      <c r="SUP818" s="47"/>
      <c r="SUQ818" s="47"/>
      <c r="SUR818" s="47"/>
      <c r="SUS818" s="47"/>
      <c r="SUT818" s="47"/>
      <c r="SUU818" s="47"/>
      <c r="SUV818" s="47"/>
      <c r="SUW818" s="47"/>
      <c r="SUX818" s="47"/>
      <c r="SUY818" s="47"/>
      <c r="SUZ818" s="47"/>
      <c r="SVA818" s="47"/>
      <c r="SVB818" s="47"/>
      <c r="SVC818" s="47"/>
      <c r="SVD818" s="47"/>
      <c r="SVE818" s="47"/>
      <c r="SVF818" s="47"/>
      <c r="SVG818" s="47"/>
      <c r="SVH818" s="47"/>
      <c r="SVI818" s="47"/>
      <c r="SVJ818" s="47"/>
      <c r="SVK818" s="47"/>
      <c r="SVL818" s="47"/>
      <c r="SVM818" s="47"/>
      <c r="SVN818" s="47"/>
      <c r="SVO818" s="47"/>
      <c r="SVP818" s="47"/>
      <c r="SVQ818" s="47"/>
      <c r="SVR818" s="47"/>
      <c r="SVS818" s="47"/>
      <c r="SVT818" s="47"/>
      <c r="SVU818" s="47"/>
      <c r="SVV818" s="47"/>
      <c r="SVW818" s="47"/>
      <c r="SVX818" s="47"/>
      <c r="SVY818" s="47"/>
      <c r="SVZ818" s="47"/>
      <c r="SWA818" s="47"/>
      <c r="SWB818" s="47"/>
      <c r="SWC818" s="47"/>
      <c r="SWD818" s="47"/>
      <c r="SWE818" s="47"/>
      <c r="SWF818" s="47"/>
      <c r="SWG818" s="47"/>
      <c r="SWH818" s="47"/>
      <c r="SWI818" s="47"/>
      <c r="SWJ818" s="47"/>
      <c r="SWK818" s="47"/>
      <c r="SWL818" s="47"/>
      <c r="SWM818" s="47"/>
      <c r="SWN818" s="47"/>
      <c r="SWO818" s="47"/>
      <c r="SWP818" s="47"/>
      <c r="SWQ818" s="47"/>
      <c r="SWR818" s="47"/>
      <c r="SWS818" s="47"/>
      <c r="SWT818" s="47"/>
      <c r="SWU818" s="47"/>
      <c r="SWV818" s="47"/>
      <c r="SWW818" s="47"/>
      <c r="SWX818" s="47"/>
      <c r="SWY818" s="47"/>
      <c r="SWZ818" s="47"/>
      <c r="SXA818" s="47"/>
      <c r="SXB818" s="47"/>
      <c r="SXC818" s="47"/>
      <c r="SXD818" s="47"/>
      <c r="SXE818" s="47"/>
      <c r="SXF818" s="47"/>
      <c r="SXG818" s="47"/>
      <c r="SXH818" s="47"/>
      <c r="SXI818" s="47"/>
      <c r="SXJ818" s="47"/>
      <c r="SXK818" s="47"/>
      <c r="SXL818" s="47"/>
      <c r="SXM818" s="47"/>
      <c r="SXN818" s="47"/>
      <c r="SXO818" s="47"/>
      <c r="SXP818" s="47"/>
      <c r="SXQ818" s="47"/>
      <c r="SXR818" s="47"/>
      <c r="SXS818" s="47"/>
      <c r="SXT818" s="47"/>
      <c r="SXU818" s="47"/>
      <c r="SXV818" s="47"/>
      <c r="SXW818" s="47"/>
      <c r="SXX818" s="47"/>
      <c r="SXY818" s="47"/>
      <c r="SXZ818" s="47"/>
      <c r="SYA818" s="47"/>
      <c r="SYB818" s="47"/>
      <c r="SYC818" s="47"/>
      <c r="SYD818" s="47"/>
      <c r="SYE818" s="47"/>
      <c r="SYF818" s="47"/>
      <c r="SYG818" s="47"/>
      <c r="SYH818" s="47"/>
      <c r="SYI818" s="47"/>
      <c r="SYJ818" s="47"/>
      <c r="SYK818" s="47"/>
      <c r="SYL818" s="47"/>
      <c r="SYM818" s="47"/>
      <c r="SYN818" s="47"/>
      <c r="SYO818" s="47"/>
      <c r="SYP818" s="47"/>
      <c r="SYQ818" s="47"/>
      <c r="SYR818" s="47"/>
      <c r="SYS818" s="47"/>
      <c r="SYT818" s="47"/>
      <c r="SYU818" s="47"/>
      <c r="SYV818" s="47"/>
      <c r="SYW818" s="47"/>
      <c r="SYX818" s="47"/>
      <c r="SYY818" s="47"/>
      <c r="SYZ818" s="47"/>
      <c r="SZA818" s="47"/>
      <c r="SZB818" s="47"/>
      <c r="SZC818" s="47"/>
      <c r="SZD818" s="47"/>
      <c r="SZE818" s="47"/>
      <c r="SZF818" s="47"/>
      <c r="SZG818" s="47"/>
      <c r="SZH818" s="47"/>
      <c r="SZI818" s="47"/>
      <c r="SZJ818" s="47"/>
      <c r="SZK818" s="47"/>
      <c r="SZL818" s="47"/>
      <c r="SZM818" s="47"/>
      <c r="SZN818" s="47"/>
      <c r="SZO818" s="47"/>
      <c r="SZP818" s="47"/>
      <c r="SZQ818" s="47"/>
      <c r="SZR818" s="47"/>
      <c r="SZS818" s="47"/>
      <c r="SZT818" s="47"/>
      <c r="SZU818" s="47"/>
      <c r="SZV818" s="47"/>
      <c r="SZW818" s="47"/>
      <c r="SZX818" s="47"/>
      <c r="SZY818" s="47"/>
      <c r="SZZ818" s="47"/>
      <c r="TAA818" s="47"/>
      <c r="TAB818" s="47"/>
      <c r="TAC818" s="47"/>
      <c r="TAD818" s="47"/>
      <c r="TAE818" s="47"/>
      <c r="TAF818" s="47"/>
      <c r="TAG818" s="47"/>
      <c r="TAH818" s="47"/>
      <c r="TAI818" s="47"/>
      <c r="TAJ818" s="47"/>
      <c r="TAK818" s="47"/>
      <c r="TAL818" s="47"/>
      <c r="TAM818" s="47"/>
      <c r="TAN818" s="47"/>
      <c r="TAO818" s="47"/>
      <c r="TAP818" s="47"/>
      <c r="TAQ818" s="47"/>
      <c r="TAR818" s="47"/>
      <c r="TAS818" s="47"/>
      <c r="TAT818" s="47"/>
      <c r="TAU818" s="47"/>
      <c r="TAV818" s="47"/>
      <c r="TAW818" s="47"/>
      <c r="TAX818" s="47"/>
      <c r="TAY818" s="47"/>
      <c r="TAZ818" s="47"/>
      <c r="TBA818" s="47"/>
      <c r="TBB818" s="47"/>
      <c r="TBC818" s="47"/>
      <c r="TBD818" s="47"/>
      <c r="TBE818" s="47"/>
      <c r="TBF818" s="47"/>
      <c r="TBG818" s="47"/>
      <c r="TBH818" s="47"/>
      <c r="TBI818" s="47"/>
      <c r="TBJ818" s="47"/>
      <c r="TBK818" s="47"/>
      <c r="TBL818" s="47"/>
      <c r="TBM818" s="47"/>
      <c r="TBN818" s="47"/>
      <c r="TBO818" s="47"/>
      <c r="TBP818" s="47"/>
      <c r="TBQ818" s="47"/>
      <c r="TBR818" s="47"/>
      <c r="TBS818" s="47"/>
      <c r="TBT818" s="47"/>
      <c r="TBU818" s="47"/>
      <c r="TBV818" s="47"/>
      <c r="TBW818" s="47"/>
      <c r="TBX818" s="47"/>
      <c r="TBY818" s="47"/>
      <c r="TBZ818" s="47"/>
      <c r="TCA818" s="47"/>
      <c r="TCB818" s="47"/>
      <c r="TCC818" s="47"/>
      <c r="TCD818" s="47"/>
      <c r="TCE818" s="47"/>
      <c r="TCF818" s="47"/>
      <c r="TCG818" s="47"/>
      <c r="TCH818" s="47"/>
      <c r="TCI818" s="47"/>
      <c r="TCJ818" s="47"/>
      <c r="TCK818" s="47"/>
      <c r="TCL818" s="47"/>
      <c r="TCM818" s="47"/>
      <c r="TCN818" s="47"/>
      <c r="TCO818" s="47"/>
      <c r="TCP818" s="47"/>
      <c r="TCQ818" s="47"/>
      <c r="TCR818" s="47"/>
      <c r="TCS818" s="47"/>
      <c r="TCT818" s="47"/>
      <c r="TCU818" s="47"/>
      <c r="TCV818" s="47"/>
      <c r="TCW818" s="47"/>
      <c r="TCX818" s="47"/>
      <c r="TCY818" s="47"/>
      <c r="TCZ818" s="47"/>
      <c r="TDA818" s="47"/>
      <c r="TDB818" s="47"/>
      <c r="TDC818" s="47"/>
      <c r="TDD818" s="47"/>
      <c r="TDE818" s="47"/>
      <c r="TDF818" s="47"/>
      <c r="TDG818" s="47"/>
      <c r="TDH818" s="47"/>
      <c r="TDI818" s="47"/>
      <c r="TDJ818" s="47"/>
      <c r="TDK818" s="47"/>
      <c r="TDL818" s="47"/>
      <c r="TDM818" s="47"/>
      <c r="TDN818" s="47"/>
      <c r="TDO818" s="47"/>
      <c r="TDP818" s="47"/>
      <c r="TDQ818" s="47"/>
      <c r="TDR818" s="47"/>
      <c r="TDS818" s="47"/>
      <c r="TDT818" s="47"/>
      <c r="TDU818" s="47"/>
      <c r="TDV818" s="47"/>
      <c r="TDW818" s="47"/>
      <c r="TDX818" s="47"/>
      <c r="TDY818" s="47"/>
      <c r="TDZ818" s="47"/>
      <c r="TEA818" s="47"/>
      <c r="TEB818" s="47"/>
      <c r="TEC818" s="47"/>
      <c r="TED818" s="47"/>
      <c r="TEE818" s="47"/>
      <c r="TEF818" s="47"/>
      <c r="TEG818" s="47"/>
      <c r="TEH818" s="47"/>
      <c r="TEI818" s="47"/>
      <c r="TEJ818" s="47"/>
      <c r="TEK818" s="47"/>
      <c r="TEL818" s="47"/>
      <c r="TEM818" s="47"/>
      <c r="TEN818" s="47"/>
      <c r="TEO818" s="47"/>
      <c r="TEP818" s="47"/>
      <c r="TEQ818" s="47"/>
      <c r="TER818" s="47"/>
      <c r="TES818" s="47"/>
      <c r="TET818" s="47"/>
      <c r="TEU818" s="47"/>
      <c r="TEV818" s="47"/>
      <c r="TEW818" s="47"/>
      <c r="TEX818" s="47"/>
      <c r="TEY818" s="47"/>
      <c r="TEZ818" s="47"/>
      <c r="TFA818" s="47"/>
      <c r="TFB818" s="47"/>
      <c r="TFC818" s="47"/>
      <c r="TFD818" s="47"/>
      <c r="TFE818" s="47"/>
      <c r="TFF818" s="47"/>
      <c r="TFG818" s="47"/>
      <c r="TFH818" s="47"/>
      <c r="TFI818" s="47"/>
      <c r="TFJ818" s="47"/>
      <c r="TFK818" s="47"/>
      <c r="TFL818" s="47"/>
      <c r="TFM818" s="47"/>
      <c r="TFN818" s="47"/>
      <c r="TFO818" s="47"/>
      <c r="TFP818" s="47"/>
      <c r="TFQ818" s="47"/>
      <c r="TFR818" s="47"/>
      <c r="TFS818" s="47"/>
      <c r="TFT818" s="47"/>
      <c r="TFU818" s="47"/>
      <c r="TFV818" s="47"/>
      <c r="TFW818" s="47"/>
      <c r="TFX818" s="47"/>
      <c r="TFY818" s="47"/>
      <c r="TFZ818" s="47"/>
      <c r="TGA818" s="47"/>
      <c r="TGB818" s="47"/>
      <c r="TGC818" s="47"/>
      <c r="TGD818" s="47"/>
      <c r="TGE818" s="47"/>
      <c r="TGF818" s="47"/>
      <c r="TGG818" s="47"/>
      <c r="TGH818" s="47"/>
      <c r="TGI818" s="47"/>
      <c r="TGJ818" s="47"/>
      <c r="TGK818" s="47"/>
      <c r="TGL818" s="47"/>
      <c r="TGM818" s="47"/>
      <c r="TGN818" s="47"/>
      <c r="TGO818" s="47"/>
      <c r="TGP818" s="47"/>
      <c r="TGQ818" s="47"/>
      <c r="TGR818" s="47"/>
      <c r="TGS818" s="47"/>
      <c r="TGT818" s="47"/>
      <c r="TGU818" s="47"/>
      <c r="TGV818" s="47"/>
      <c r="TGW818" s="47"/>
      <c r="TGX818" s="47"/>
      <c r="TGY818" s="47"/>
      <c r="TGZ818" s="47"/>
      <c r="THA818" s="47"/>
      <c r="THB818" s="47"/>
      <c r="THC818" s="47"/>
      <c r="THD818" s="47"/>
      <c r="THE818" s="47"/>
      <c r="THF818" s="47"/>
      <c r="THG818" s="47"/>
      <c r="THH818" s="47"/>
      <c r="THI818" s="47"/>
      <c r="THJ818" s="47"/>
      <c r="THK818" s="47"/>
      <c r="THL818" s="47"/>
      <c r="THM818" s="47"/>
      <c r="THN818" s="47"/>
      <c r="THO818" s="47"/>
      <c r="THP818" s="47"/>
      <c r="THQ818" s="47"/>
      <c r="THR818" s="47"/>
      <c r="THS818" s="47"/>
      <c r="THT818" s="47"/>
      <c r="THU818" s="47"/>
      <c r="THV818" s="47"/>
      <c r="THW818" s="47"/>
      <c r="THX818" s="47"/>
      <c r="THY818" s="47"/>
      <c r="THZ818" s="47"/>
      <c r="TIA818" s="47"/>
      <c r="TIB818" s="47"/>
      <c r="TIC818" s="47"/>
      <c r="TID818" s="47"/>
      <c r="TIE818" s="47"/>
      <c r="TIF818" s="47"/>
      <c r="TIG818" s="47"/>
      <c r="TIH818" s="47"/>
      <c r="TII818" s="47"/>
      <c r="TIJ818" s="47"/>
      <c r="TIK818" s="47"/>
      <c r="TIL818" s="47"/>
      <c r="TIM818" s="47"/>
      <c r="TIN818" s="47"/>
      <c r="TIO818" s="47"/>
      <c r="TIP818" s="47"/>
      <c r="TIQ818" s="47"/>
      <c r="TIR818" s="47"/>
      <c r="TIS818" s="47"/>
      <c r="TIT818" s="47"/>
      <c r="TIU818" s="47"/>
      <c r="TIV818" s="47"/>
      <c r="TIW818" s="47"/>
      <c r="TIX818" s="47"/>
      <c r="TIY818" s="47"/>
      <c r="TIZ818" s="47"/>
      <c r="TJA818" s="47"/>
      <c r="TJB818" s="47"/>
      <c r="TJC818" s="47"/>
      <c r="TJD818" s="47"/>
      <c r="TJE818" s="47"/>
      <c r="TJF818" s="47"/>
      <c r="TJG818" s="47"/>
      <c r="TJH818" s="47"/>
      <c r="TJI818" s="47"/>
      <c r="TJJ818" s="47"/>
      <c r="TJK818" s="47"/>
      <c r="TJL818" s="47"/>
      <c r="TJM818" s="47"/>
      <c r="TJN818" s="47"/>
      <c r="TJO818" s="47"/>
      <c r="TJP818" s="47"/>
      <c r="TJQ818" s="47"/>
      <c r="TJR818" s="47"/>
      <c r="TJS818" s="47"/>
      <c r="TJT818" s="47"/>
      <c r="TJU818" s="47"/>
      <c r="TJV818" s="47"/>
      <c r="TJW818" s="47"/>
      <c r="TJX818" s="47"/>
      <c r="TJY818" s="47"/>
      <c r="TJZ818" s="47"/>
      <c r="TKA818" s="47"/>
      <c r="TKB818" s="47"/>
      <c r="TKC818" s="47"/>
      <c r="TKD818" s="47"/>
      <c r="TKE818" s="47"/>
      <c r="TKF818" s="47"/>
      <c r="TKG818" s="47"/>
      <c r="TKH818" s="47"/>
      <c r="TKI818" s="47"/>
      <c r="TKJ818" s="47"/>
      <c r="TKK818" s="47"/>
      <c r="TKL818" s="47"/>
      <c r="TKM818" s="47"/>
      <c r="TKN818" s="47"/>
      <c r="TKO818" s="47"/>
      <c r="TKP818" s="47"/>
      <c r="TKQ818" s="47"/>
      <c r="TKR818" s="47"/>
      <c r="TKS818" s="47"/>
      <c r="TKT818" s="47"/>
      <c r="TKU818" s="47"/>
      <c r="TKV818" s="47"/>
      <c r="TKW818" s="47"/>
      <c r="TKX818" s="47"/>
      <c r="TKY818" s="47"/>
      <c r="TKZ818" s="47"/>
      <c r="TLA818" s="47"/>
      <c r="TLB818" s="47"/>
      <c r="TLC818" s="47"/>
      <c r="TLD818" s="47"/>
      <c r="TLE818" s="47"/>
      <c r="TLF818" s="47"/>
      <c r="TLG818" s="47"/>
      <c r="TLH818" s="47"/>
      <c r="TLI818" s="47"/>
      <c r="TLJ818" s="47"/>
      <c r="TLK818" s="47"/>
      <c r="TLL818" s="47"/>
      <c r="TLM818" s="47"/>
      <c r="TLN818" s="47"/>
      <c r="TLO818" s="47"/>
      <c r="TLP818" s="47"/>
      <c r="TLQ818" s="47"/>
      <c r="TLR818" s="47"/>
      <c r="TLS818" s="47"/>
      <c r="TLT818" s="47"/>
      <c r="TLU818" s="47"/>
      <c r="TLV818" s="47"/>
      <c r="TLW818" s="47"/>
      <c r="TLX818" s="47"/>
      <c r="TLY818" s="47"/>
      <c r="TLZ818" s="47"/>
      <c r="TMA818" s="47"/>
      <c r="TMB818" s="47"/>
      <c r="TMC818" s="47"/>
      <c r="TMD818" s="47"/>
      <c r="TME818" s="47"/>
      <c r="TMF818" s="47"/>
      <c r="TMG818" s="47"/>
      <c r="TMH818" s="47"/>
      <c r="TMI818" s="47"/>
      <c r="TMJ818" s="47"/>
      <c r="TMK818" s="47"/>
      <c r="TML818" s="47"/>
      <c r="TMM818" s="47"/>
      <c r="TMN818" s="47"/>
      <c r="TMO818" s="47"/>
      <c r="TMP818" s="47"/>
      <c r="TMQ818" s="47"/>
      <c r="TMR818" s="47"/>
      <c r="TMS818" s="47"/>
      <c r="TMT818" s="47"/>
      <c r="TMU818" s="47"/>
      <c r="TMV818" s="47"/>
      <c r="TMW818" s="47"/>
      <c r="TMX818" s="47"/>
      <c r="TMY818" s="47"/>
      <c r="TMZ818" s="47"/>
      <c r="TNA818" s="47"/>
      <c r="TNB818" s="47"/>
      <c r="TNC818" s="47"/>
      <c r="TND818" s="47"/>
      <c r="TNE818" s="47"/>
      <c r="TNF818" s="47"/>
      <c r="TNG818" s="47"/>
      <c r="TNH818" s="47"/>
      <c r="TNI818" s="47"/>
      <c r="TNJ818" s="47"/>
      <c r="TNK818" s="47"/>
      <c r="TNL818" s="47"/>
      <c r="TNM818" s="47"/>
      <c r="TNN818" s="47"/>
      <c r="TNO818" s="47"/>
      <c r="TNP818" s="47"/>
      <c r="TNQ818" s="47"/>
      <c r="TNR818" s="47"/>
      <c r="TNS818" s="47"/>
      <c r="TNT818" s="47"/>
      <c r="TNU818" s="47"/>
      <c r="TNV818" s="47"/>
      <c r="TNW818" s="47"/>
      <c r="TNX818" s="47"/>
      <c r="TNY818" s="47"/>
      <c r="TNZ818" s="47"/>
      <c r="TOA818" s="47"/>
      <c r="TOB818" s="47"/>
      <c r="TOC818" s="47"/>
      <c r="TOD818" s="47"/>
      <c r="TOE818" s="47"/>
      <c r="TOF818" s="47"/>
      <c r="TOG818" s="47"/>
      <c r="TOH818" s="47"/>
      <c r="TOI818" s="47"/>
      <c r="TOJ818" s="47"/>
      <c r="TOK818" s="47"/>
      <c r="TOL818" s="47"/>
      <c r="TOM818" s="47"/>
      <c r="TON818" s="47"/>
      <c r="TOO818" s="47"/>
      <c r="TOP818" s="47"/>
      <c r="TOQ818" s="47"/>
      <c r="TOR818" s="47"/>
      <c r="TOS818" s="47"/>
      <c r="TOT818" s="47"/>
      <c r="TOU818" s="47"/>
      <c r="TOV818" s="47"/>
      <c r="TOW818" s="47"/>
      <c r="TOX818" s="47"/>
      <c r="TOY818" s="47"/>
      <c r="TOZ818" s="47"/>
      <c r="TPA818" s="47"/>
      <c r="TPB818" s="47"/>
      <c r="TPC818" s="47"/>
      <c r="TPD818" s="47"/>
      <c r="TPE818" s="47"/>
      <c r="TPF818" s="47"/>
      <c r="TPG818" s="47"/>
      <c r="TPH818" s="47"/>
      <c r="TPI818" s="47"/>
      <c r="TPJ818" s="47"/>
      <c r="TPK818" s="47"/>
      <c r="TPL818" s="47"/>
      <c r="TPM818" s="47"/>
      <c r="TPN818" s="47"/>
      <c r="TPO818" s="47"/>
      <c r="TPP818" s="47"/>
      <c r="TPQ818" s="47"/>
      <c r="TPR818" s="47"/>
      <c r="TPS818" s="47"/>
      <c r="TPT818" s="47"/>
      <c r="TPU818" s="47"/>
      <c r="TPV818" s="47"/>
      <c r="TPW818" s="47"/>
      <c r="TPX818" s="47"/>
      <c r="TPY818" s="47"/>
      <c r="TPZ818" s="47"/>
      <c r="TQA818" s="47"/>
      <c r="TQB818" s="47"/>
      <c r="TQC818" s="47"/>
      <c r="TQD818" s="47"/>
      <c r="TQE818" s="47"/>
      <c r="TQF818" s="47"/>
      <c r="TQG818" s="47"/>
      <c r="TQH818" s="47"/>
      <c r="TQI818" s="47"/>
      <c r="TQJ818" s="47"/>
      <c r="TQK818" s="47"/>
      <c r="TQL818" s="47"/>
      <c r="TQM818" s="47"/>
      <c r="TQN818" s="47"/>
      <c r="TQO818" s="47"/>
      <c r="TQP818" s="47"/>
      <c r="TQQ818" s="47"/>
      <c r="TQR818" s="47"/>
      <c r="TQS818" s="47"/>
      <c r="TQT818" s="47"/>
      <c r="TQU818" s="47"/>
      <c r="TQV818" s="47"/>
      <c r="TQW818" s="47"/>
      <c r="TQX818" s="47"/>
      <c r="TQY818" s="47"/>
      <c r="TQZ818" s="47"/>
      <c r="TRA818" s="47"/>
      <c r="TRB818" s="47"/>
      <c r="TRC818" s="47"/>
      <c r="TRD818" s="47"/>
      <c r="TRE818" s="47"/>
      <c r="TRF818" s="47"/>
      <c r="TRG818" s="47"/>
      <c r="TRH818" s="47"/>
      <c r="TRI818" s="47"/>
      <c r="TRJ818" s="47"/>
      <c r="TRK818" s="47"/>
      <c r="TRL818" s="47"/>
      <c r="TRM818" s="47"/>
      <c r="TRN818" s="47"/>
      <c r="TRO818" s="47"/>
      <c r="TRP818" s="47"/>
      <c r="TRQ818" s="47"/>
      <c r="TRR818" s="47"/>
      <c r="TRS818" s="47"/>
      <c r="TRT818" s="47"/>
      <c r="TRU818" s="47"/>
      <c r="TRV818" s="47"/>
      <c r="TRW818" s="47"/>
      <c r="TRX818" s="47"/>
      <c r="TRY818" s="47"/>
      <c r="TRZ818" s="47"/>
      <c r="TSA818" s="47"/>
      <c r="TSB818" s="47"/>
      <c r="TSC818" s="47"/>
      <c r="TSD818" s="47"/>
      <c r="TSE818" s="47"/>
      <c r="TSF818" s="47"/>
      <c r="TSG818" s="47"/>
      <c r="TSH818" s="47"/>
      <c r="TSI818" s="47"/>
      <c r="TSJ818" s="47"/>
      <c r="TSK818" s="47"/>
      <c r="TSL818" s="47"/>
      <c r="TSM818" s="47"/>
      <c r="TSN818" s="47"/>
      <c r="TSO818" s="47"/>
      <c r="TSP818" s="47"/>
      <c r="TSQ818" s="47"/>
      <c r="TSR818" s="47"/>
      <c r="TSS818" s="47"/>
      <c r="TST818" s="47"/>
      <c r="TSU818" s="47"/>
      <c r="TSV818" s="47"/>
      <c r="TSW818" s="47"/>
      <c r="TSX818" s="47"/>
      <c r="TSY818" s="47"/>
      <c r="TSZ818" s="47"/>
      <c r="TTA818" s="47"/>
      <c r="TTB818" s="47"/>
      <c r="TTC818" s="47"/>
      <c r="TTD818" s="47"/>
      <c r="TTE818" s="47"/>
      <c r="TTF818" s="47"/>
      <c r="TTG818" s="47"/>
      <c r="TTH818" s="47"/>
      <c r="TTI818" s="47"/>
      <c r="TTJ818" s="47"/>
      <c r="TTK818" s="47"/>
      <c r="TTL818" s="47"/>
      <c r="TTM818" s="47"/>
      <c r="TTN818" s="47"/>
      <c r="TTO818" s="47"/>
      <c r="TTP818" s="47"/>
      <c r="TTQ818" s="47"/>
      <c r="TTR818" s="47"/>
      <c r="TTS818" s="47"/>
      <c r="TTT818" s="47"/>
      <c r="TTU818" s="47"/>
      <c r="TTV818" s="47"/>
      <c r="TTW818" s="47"/>
      <c r="TTX818" s="47"/>
      <c r="TTY818" s="47"/>
      <c r="TTZ818" s="47"/>
      <c r="TUA818" s="47"/>
      <c r="TUB818" s="47"/>
      <c r="TUC818" s="47"/>
      <c r="TUD818" s="47"/>
      <c r="TUE818" s="47"/>
      <c r="TUF818" s="47"/>
      <c r="TUG818" s="47"/>
      <c r="TUH818" s="47"/>
      <c r="TUI818" s="47"/>
      <c r="TUJ818" s="47"/>
      <c r="TUK818" s="47"/>
      <c r="TUL818" s="47"/>
      <c r="TUM818" s="47"/>
      <c r="TUN818" s="47"/>
      <c r="TUO818" s="47"/>
      <c r="TUP818" s="47"/>
      <c r="TUQ818" s="47"/>
      <c r="TUR818" s="47"/>
      <c r="TUS818" s="47"/>
      <c r="TUT818" s="47"/>
      <c r="TUU818" s="47"/>
      <c r="TUV818" s="47"/>
      <c r="TUW818" s="47"/>
      <c r="TUX818" s="47"/>
      <c r="TUY818" s="47"/>
      <c r="TUZ818" s="47"/>
      <c r="TVA818" s="47"/>
      <c r="TVB818" s="47"/>
      <c r="TVC818" s="47"/>
      <c r="TVD818" s="47"/>
      <c r="TVE818" s="47"/>
      <c r="TVF818" s="47"/>
      <c r="TVG818" s="47"/>
      <c r="TVH818" s="47"/>
      <c r="TVI818" s="47"/>
      <c r="TVJ818" s="47"/>
      <c r="TVK818" s="47"/>
      <c r="TVL818" s="47"/>
      <c r="TVM818" s="47"/>
      <c r="TVN818" s="47"/>
      <c r="TVO818" s="47"/>
      <c r="TVP818" s="47"/>
      <c r="TVQ818" s="47"/>
      <c r="TVR818" s="47"/>
      <c r="TVS818" s="47"/>
      <c r="TVT818" s="47"/>
      <c r="TVU818" s="47"/>
      <c r="TVV818" s="47"/>
      <c r="TVW818" s="47"/>
      <c r="TVX818" s="47"/>
      <c r="TVY818" s="47"/>
      <c r="TVZ818" s="47"/>
      <c r="TWA818" s="47"/>
      <c r="TWB818" s="47"/>
      <c r="TWC818" s="47"/>
      <c r="TWD818" s="47"/>
      <c r="TWE818" s="47"/>
      <c r="TWF818" s="47"/>
      <c r="TWG818" s="47"/>
      <c r="TWH818" s="47"/>
      <c r="TWI818" s="47"/>
      <c r="TWJ818" s="47"/>
      <c r="TWK818" s="47"/>
      <c r="TWL818" s="47"/>
      <c r="TWM818" s="47"/>
      <c r="TWN818" s="47"/>
      <c r="TWO818" s="47"/>
      <c r="TWP818" s="47"/>
      <c r="TWQ818" s="47"/>
      <c r="TWR818" s="47"/>
      <c r="TWS818" s="47"/>
      <c r="TWT818" s="47"/>
      <c r="TWU818" s="47"/>
      <c r="TWV818" s="47"/>
      <c r="TWW818" s="47"/>
      <c r="TWX818" s="47"/>
      <c r="TWY818" s="47"/>
      <c r="TWZ818" s="47"/>
      <c r="TXA818" s="47"/>
      <c r="TXB818" s="47"/>
      <c r="TXC818" s="47"/>
      <c r="TXD818" s="47"/>
      <c r="TXE818" s="47"/>
      <c r="TXF818" s="47"/>
      <c r="TXG818" s="47"/>
      <c r="TXH818" s="47"/>
      <c r="TXI818" s="47"/>
      <c r="TXJ818" s="47"/>
      <c r="TXK818" s="47"/>
      <c r="TXL818" s="47"/>
      <c r="TXM818" s="47"/>
      <c r="TXN818" s="47"/>
      <c r="TXO818" s="47"/>
      <c r="TXP818" s="47"/>
      <c r="TXQ818" s="47"/>
      <c r="TXR818" s="47"/>
      <c r="TXS818" s="47"/>
      <c r="TXT818" s="47"/>
      <c r="TXU818" s="47"/>
      <c r="TXV818" s="47"/>
      <c r="TXW818" s="47"/>
      <c r="TXX818" s="47"/>
      <c r="TXY818" s="47"/>
      <c r="TXZ818" s="47"/>
      <c r="TYA818" s="47"/>
      <c r="TYB818" s="47"/>
      <c r="TYC818" s="47"/>
      <c r="TYD818" s="47"/>
      <c r="TYE818" s="47"/>
      <c r="TYF818" s="47"/>
      <c r="TYG818" s="47"/>
      <c r="TYH818" s="47"/>
      <c r="TYI818" s="47"/>
      <c r="TYJ818" s="47"/>
      <c r="TYK818" s="47"/>
      <c r="TYL818" s="47"/>
      <c r="TYM818" s="47"/>
      <c r="TYN818" s="47"/>
      <c r="TYO818" s="47"/>
      <c r="TYP818" s="47"/>
      <c r="TYQ818" s="47"/>
      <c r="TYR818" s="47"/>
      <c r="TYS818" s="47"/>
      <c r="TYT818" s="47"/>
      <c r="TYU818" s="47"/>
      <c r="TYV818" s="47"/>
      <c r="TYW818" s="47"/>
      <c r="TYX818" s="47"/>
      <c r="TYY818" s="47"/>
      <c r="TYZ818" s="47"/>
      <c r="TZA818" s="47"/>
      <c r="TZB818" s="47"/>
      <c r="TZC818" s="47"/>
      <c r="TZD818" s="47"/>
      <c r="TZE818" s="47"/>
      <c r="TZF818" s="47"/>
      <c r="TZG818" s="47"/>
      <c r="TZH818" s="47"/>
      <c r="TZI818" s="47"/>
      <c r="TZJ818" s="47"/>
      <c r="TZK818" s="47"/>
      <c r="TZL818" s="47"/>
      <c r="TZM818" s="47"/>
      <c r="TZN818" s="47"/>
      <c r="TZO818" s="47"/>
      <c r="TZP818" s="47"/>
      <c r="TZQ818" s="47"/>
      <c r="TZR818" s="47"/>
      <c r="TZS818" s="47"/>
      <c r="TZT818" s="47"/>
      <c r="TZU818" s="47"/>
      <c r="TZV818" s="47"/>
      <c r="TZW818" s="47"/>
      <c r="TZX818" s="47"/>
      <c r="TZY818" s="47"/>
      <c r="TZZ818" s="47"/>
      <c r="UAA818" s="47"/>
      <c r="UAB818" s="47"/>
      <c r="UAC818" s="47"/>
      <c r="UAD818" s="47"/>
      <c r="UAE818" s="47"/>
      <c r="UAF818" s="47"/>
      <c r="UAG818" s="47"/>
      <c r="UAH818" s="47"/>
      <c r="UAI818" s="47"/>
      <c r="UAJ818" s="47"/>
      <c r="UAK818" s="47"/>
      <c r="UAL818" s="47"/>
      <c r="UAM818" s="47"/>
      <c r="UAN818" s="47"/>
      <c r="UAO818" s="47"/>
      <c r="UAP818" s="47"/>
      <c r="UAQ818" s="47"/>
      <c r="UAR818" s="47"/>
      <c r="UAS818" s="47"/>
      <c r="UAT818" s="47"/>
      <c r="UAU818" s="47"/>
      <c r="UAV818" s="47"/>
      <c r="UAW818" s="47"/>
      <c r="UAX818" s="47"/>
      <c r="UAY818" s="47"/>
      <c r="UAZ818" s="47"/>
      <c r="UBA818" s="47"/>
      <c r="UBB818" s="47"/>
      <c r="UBC818" s="47"/>
      <c r="UBD818" s="47"/>
      <c r="UBE818" s="47"/>
      <c r="UBF818" s="47"/>
      <c r="UBG818" s="47"/>
      <c r="UBH818" s="47"/>
      <c r="UBI818" s="47"/>
      <c r="UBJ818" s="47"/>
      <c r="UBK818" s="47"/>
      <c r="UBL818" s="47"/>
      <c r="UBM818" s="47"/>
      <c r="UBN818" s="47"/>
      <c r="UBO818" s="47"/>
      <c r="UBP818" s="47"/>
      <c r="UBQ818" s="47"/>
      <c r="UBR818" s="47"/>
      <c r="UBS818" s="47"/>
      <c r="UBT818" s="47"/>
      <c r="UBU818" s="47"/>
      <c r="UBV818" s="47"/>
      <c r="UBW818" s="47"/>
      <c r="UBX818" s="47"/>
      <c r="UBY818" s="47"/>
      <c r="UBZ818" s="47"/>
      <c r="UCA818" s="47"/>
      <c r="UCB818" s="47"/>
      <c r="UCC818" s="47"/>
      <c r="UCD818" s="47"/>
      <c r="UCE818" s="47"/>
      <c r="UCF818" s="47"/>
      <c r="UCG818" s="47"/>
      <c r="UCH818" s="47"/>
      <c r="UCI818" s="47"/>
      <c r="UCJ818" s="47"/>
      <c r="UCK818" s="47"/>
      <c r="UCL818" s="47"/>
      <c r="UCM818" s="47"/>
      <c r="UCN818" s="47"/>
      <c r="UCO818" s="47"/>
      <c r="UCP818" s="47"/>
      <c r="UCQ818" s="47"/>
      <c r="UCR818" s="47"/>
      <c r="UCS818" s="47"/>
      <c r="UCT818" s="47"/>
      <c r="UCU818" s="47"/>
      <c r="UCV818" s="47"/>
      <c r="UCW818" s="47"/>
      <c r="UCX818" s="47"/>
      <c r="UCY818" s="47"/>
      <c r="UCZ818" s="47"/>
      <c r="UDA818" s="47"/>
      <c r="UDB818" s="47"/>
      <c r="UDC818" s="47"/>
      <c r="UDD818" s="47"/>
      <c r="UDE818" s="47"/>
      <c r="UDF818" s="47"/>
      <c r="UDG818" s="47"/>
      <c r="UDH818" s="47"/>
      <c r="UDI818" s="47"/>
      <c r="UDJ818" s="47"/>
      <c r="UDK818" s="47"/>
      <c r="UDL818" s="47"/>
      <c r="UDM818" s="47"/>
      <c r="UDN818" s="47"/>
      <c r="UDO818" s="47"/>
      <c r="UDP818" s="47"/>
      <c r="UDQ818" s="47"/>
      <c r="UDR818" s="47"/>
      <c r="UDS818" s="47"/>
      <c r="UDT818" s="47"/>
      <c r="UDU818" s="47"/>
      <c r="UDV818" s="47"/>
      <c r="UDW818" s="47"/>
      <c r="UDX818" s="47"/>
      <c r="UDY818" s="47"/>
      <c r="UDZ818" s="47"/>
      <c r="UEA818" s="47"/>
      <c r="UEB818" s="47"/>
      <c r="UEC818" s="47"/>
      <c r="UED818" s="47"/>
      <c r="UEE818" s="47"/>
      <c r="UEF818" s="47"/>
      <c r="UEG818" s="47"/>
      <c r="UEH818" s="47"/>
      <c r="UEI818" s="47"/>
      <c r="UEJ818" s="47"/>
      <c r="UEK818" s="47"/>
      <c r="UEL818" s="47"/>
      <c r="UEM818" s="47"/>
      <c r="UEN818" s="47"/>
      <c r="UEO818" s="47"/>
      <c r="UEP818" s="47"/>
      <c r="UEQ818" s="47"/>
      <c r="UER818" s="47"/>
      <c r="UES818" s="47"/>
      <c r="UET818" s="47"/>
      <c r="UEU818" s="47"/>
      <c r="UEV818" s="47"/>
      <c r="UEW818" s="47"/>
      <c r="UEX818" s="47"/>
      <c r="UEY818" s="47"/>
      <c r="UEZ818" s="47"/>
      <c r="UFA818" s="47"/>
      <c r="UFB818" s="47"/>
      <c r="UFC818" s="47"/>
      <c r="UFD818" s="47"/>
      <c r="UFE818" s="47"/>
      <c r="UFF818" s="47"/>
      <c r="UFG818" s="47"/>
      <c r="UFH818" s="47"/>
      <c r="UFI818" s="47"/>
      <c r="UFJ818" s="47"/>
      <c r="UFK818" s="47"/>
      <c r="UFL818" s="47"/>
      <c r="UFM818" s="47"/>
      <c r="UFN818" s="47"/>
      <c r="UFO818" s="47"/>
      <c r="UFP818" s="47"/>
      <c r="UFQ818" s="47"/>
      <c r="UFR818" s="47"/>
      <c r="UFS818" s="47"/>
      <c r="UFT818" s="47"/>
      <c r="UFU818" s="47"/>
      <c r="UFV818" s="47"/>
      <c r="UFW818" s="47"/>
      <c r="UFX818" s="47"/>
      <c r="UFY818" s="47"/>
      <c r="UFZ818" s="47"/>
      <c r="UGA818" s="47"/>
      <c r="UGB818" s="47"/>
      <c r="UGC818" s="47"/>
      <c r="UGD818" s="47"/>
      <c r="UGE818" s="47"/>
      <c r="UGF818" s="47"/>
      <c r="UGG818" s="47"/>
      <c r="UGH818" s="47"/>
      <c r="UGI818" s="47"/>
      <c r="UGJ818" s="47"/>
      <c r="UGK818" s="47"/>
      <c r="UGL818" s="47"/>
      <c r="UGM818" s="47"/>
      <c r="UGN818" s="47"/>
      <c r="UGO818" s="47"/>
      <c r="UGP818" s="47"/>
      <c r="UGQ818" s="47"/>
      <c r="UGR818" s="47"/>
      <c r="UGS818" s="47"/>
      <c r="UGT818" s="47"/>
      <c r="UGU818" s="47"/>
      <c r="UGV818" s="47"/>
      <c r="UGW818" s="47"/>
      <c r="UGX818" s="47"/>
      <c r="UGY818" s="47"/>
      <c r="UGZ818" s="47"/>
      <c r="UHA818" s="47"/>
      <c r="UHB818" s="47"/>
      <c r="UHC818" s="47"/>
      <c r="UHD818" s="47"/>
      <c r="UHE818" s="47"/>
      <c r="UHF818" s="47"/>
      <c r="UHG818" s="47"/>
      <c r="UHH818" s="47"/>
      <c r="UHI818" s="47"/>
      <c r="UHJ818" s="47"/>
      <c r="UHK818" s="47"/>
      <c r="UHL818" s="47"/>
      <c r="UHM818" s="47"/>
      <c r="UHN818" s="47"/>
      <c r="UHO818" s="47"/>
      <c r="UHP818" s="47"/>
      <c r="UHQ818" s="47"/>
      <c r="UHR818" s="47"/>
      <c r="UHS818" s="47"/>
      <c r="UHT818" s="47"/>
      <c r="UHU818" s="47"/>
      <c r="UHV818" s="47"/>
      <c r="UHW818" s="47"/>
      <c r="UHX818" s="47"/>
      <c r="UHY818" s="47"/>
      <c r="UHZ818" s="47"/>
      <c r="UIA818" s="47"/>
      <c r="UIB818" s="47"/>
      <c r="UIC818" s="47"/>
      <c r="UID818" s="47"/>
      <c r="UIE818" s="47"/>
      <c r="UIF818" s="47"/>
      <c r="UIG818" s="47"/>
      <c r="UIH818" s="47"/>
      <c r="UII818" s="47"/>
      <c r="UIJ818" s="47"/>
      <c r="UIK818" s="47"/>
      <c r="UIL818" s="47"/>
      <c r="UIM818" s="47"/>
      <c r="UIN818" s="47"/>
      <c r="UIO818" s="47"/>
      <c r="UIP818" s="47"/>
      <c r="UIQ818" s="47"/>
      <c r="UIR818" s="47"/>
      <c r="UIS818" s="47"/>
      <c r="UIT818" s="47"/>
      <c r="UIU818" s="47"/>
      <c r="UIV818" s="47"/>
      <c r="UIW818" s="47"/>
      <c r="UIX818" s="47"/>
      <c r="UIY818" s="47"/>
      <c r="UIZ818" s="47"/>
      <c r="UJA818" s="47"/>
      <c r="UJB818" s="47"/>
      <c r="UJC818" s="47"/>
      <c r="UJD818" s="47"/>
      <c r="UJE818" s="47"/>
      <c r="UJF818" s="47"/>
      <c r="UJG818" s="47"/>
      <c r="UJH818" s="47"/>
      <c r="UJI818" s="47"/>
      <c r="UJJ818" s="47"/>
      <c r="UJK818" s="47"/>
      <c r="UJL818" s="47"/>
      <c r="UJM818" s="47"/>
      <c r="UJN818" s="47"/>
      <c r="UJO818" s="47"/>
      <c r="UJP818" s="47"/>
      <c r="UJQ818" s="47"/>
      <c r="UJR818" s="47"/>
      <c r="UJS818" s="47"/>
      <c r="UJT818" s="47"/>
      <c r="UJU818" s="47"/>
      <c r="UJV818" s="47"/>
      <c r="UJW818" s="47"/>
      <c r="UJX818" s="47"/>
      <c r="UJY818" s="47"/>
      <c r="UJZ818" s="47"/>
      <c r="UKA818" s="47"/>
      <c r="UKB818" s="47"/>
      <c r="UKC818" s="47"/>
      <c r="UKD818" s="47"/>
      <c r="UKE818" s="47"/>
      <c r="UKF818" s="47"/>
      <c r="UKG818" s="47"/>
      <c r="UKH818" s="47"/>
      <c r="UKI818" s="47"/>
      <c r="UKJ818" s="47"/>
      <c r="UKK818" s="47"/>
      <c r="UKL818" s="47"/>
      <c r="UKM818" s="47"/>
      <c r="UKN818" s="47"/>
      <c r="UKO818" s="47"/>
      <c r="UKP818" s="47"/>
      <c r="UKQ818" s="47"/>
      <c r="UKR818" s="47"/>
      <c r="UKS818" s="47"/>
      <c r="UKT818" s="47"/>
      <c r="UKU818" s="47"/>
      <c r="UKV818" s="47"/>
      <c r="UKW818" s="47"/>
      <c r="UKX818" s="47"/>
      <c r="UKY818" s="47"/>
      <c r="UKZ818" s="47"/>
      <c r="ULA818" s="47"/>
      <c r="ULB818" s="47"/>
      <c r="ULC818" s="47"/>
      <c r="ULD818" s="47"/>
      <c r="ULE818" s="47"/>
      <c r="ULF818" s="47"/>
      <c r="ULG818" s="47"/>
      <c r="ULH818" s="47"/>
      <c r="ULI818" s="47"/>
      <c r="ULJ818" s="47"/>
      <c r="ULK818" s="47"/>
      <c r="ULL818" s="47"/>
      <c r="ULM818" s="47"/>
      <c r="ULN818" s="47"/>
      <c r="ULO818" s="47"/>
      <c r="ULP818" s="47"/>
      <c r="ULQ818" s="47"/>
      <c r="ULR818" s="47"/>
      <c r="ULS818" s="47"/>
      <c r="ULT818" s="47"/>
      <c r="ULU818" s="47"/>
      <c r="ULV818" s="47"/>
      <c r="ULW818" s="47"/>
      <c r="ULX818" s="47"/>
      <c r="ULY818" s="47"/>
      <c r="ULZ818" s="47"/>
      <c r="UMA818" s="47"/>
      <c r="UMB818" s="47"/>
      <c r="UMC818" s="47"/>
      <c r="UMD818" s="47"/>
      <c r="UME818" s="47"/>
      <c r="UMF818" s="47"/>
      <c r="UMG818" s="47"/>
      <c r="UMH818" s="47"/>
      <c r="UMI818" s="47"/>
      <c r="UMJ818" s="47"/>
      <c r="UMK818" s="47"/>
      <c r="UML818" s="47"/>
      <c r="UMM818" s="47"/>
      <c r="UMN818" s="47"/>
      <c r="UMO818" s="47"/>
      <c r="UMP818" s="47"/>
      <c r="UMQ818" s="47"/>
      <c r="UMR818" s="47"/>
      <c r="UMS818" s="47"/>
      <c r="UMT818" s="47"/>
      <c r="UMU818" s="47"/>
      <c r="UMV818" s="47"/>
      <c r="UMW818" s="47"/>
      <c r="UMX818" s="47"/>
      <c r="UMY818" s="47"/>
      <c r="UMZ818" s="47"/>
      <c r="UNA818" s="47"/>
      <c r="UNB818" s="47"/>
      <c r="UNC818" s="47"/>
      <c r="UND818" s="47"/>
      <c r="UNE818" s="47"/>
      <c r="UNF818" s="47"/>
      <c r="UNG818" s="47"/>
      <c r="UNH818" s="47"/>
      <c r="UNI818" s="47"/>
      <c r="UNJ818" s="47"/>
      <c r="UNK818" s="47"/>
      <c r="UNL818" s="47"/>
      <c r="UNM818" s="47"/>
      <c r="UNN818" s="47"/>
      <c r="UNO818" s="47"/>
      <c r="UNP818" s="47"/>
      <c r="UNQ818" s="47"/>
      <c r="UNR818" s="47"/>
      <c r="UNS818" s="47"/>
      <c r="UNT818" s="47"/>
      <c r="UNU818" s="47"/>
      <c r="UNV818" s="47"/>
      <c r="UNW818" s="47"/>
      <c r="UNX818" s="47"/>
      <c r="UNY818" s="47"/>
      <c r="UNZ818" s="47"/>
      <c r="UOA818" s="47"/>
      <c r="UOB818" s="47"/>
      <c r="UOC818" s="47"/>
      <c r="UOD818" s="47"/>
      <c r="UOE818" s="47"/>
      <c r="UOF818" s="47"/>
      <c r="UOG818" s="47"/>
      <c r="UOH818" s="47"/>
      <c r="UOI818" s="47"/>
      <c r="UOJ818" s="47"/>
      <c r="UOK818" s="47"/>
      <c r="UOL818" s="47"/>
      <c r="UOM818" s="47"/>
      <c r="UON818" s="47"/>
      <c r="UOO818" s="47"/>
      <c r="UOP818" s="47"/>
      <c r="UOQ818" s="47"/>
      <c r="UOR818" s="47"/>
      <c r="UOS818" s="47"/>
      <c r="UOT818" s="47"/>
      <c r="UOU818" s="47"/>
      <c r="UOV818" s="47"/>
      <c r="UOW818" s="47"/>
      <c r="UOX818" s="47"/>
      <c r="UOY818" s="47"/>
      <c r="UOZ818" s="47"/>
      <c r="UPA818" s="47"/>
      <c r="UPB818" s="47"/>
      <c r="UPC818" s="47"/>
      <c r="UPD818" s="47"/>
      <c r="UPE818" s="47"/>
      <c r="UPF818" s="47"/>
      <c r="UPG818" s="47"/>
      <c r="UPH818" s="47"/>
      <c r="UPI818" s="47"/>
      <c r="UPJ818" s="47"/>
      <c r="UPK818" s="47"/>
      <c r="UPL818" s="47"/>
      <c r="UPM818" s="47"/>
      <c r="UPN818" s="47"/>
      <c r="UPO818" s="47"/>
      <c r="UPP818" s="47"/>
      <c r="UPQ818" s="47"/>
      <c r="UPR818" s="47"/>
      <c r="UPS818" s="47"/>
      <c r="UPT818" s="47"/>
      <c r="UPU818" s="47"/>
      <c r="UPV818" s="47"/>
      <c r="UPW818" s="47"/>
      <c r="UPX818" s="47"/>
      <c r="UPY818" s="47"/>
      <c r="UPZ818" s="47"/>
      <c r="UQA818" s="47"/>
      <c r="UQB818" s="47"/>
      <c r="UQC818" s="47"/>
      <c r="UQD818" s="47"/>
      <c r="UQE818" s="47"/>
      <c r="UQF818" s="47"/>
      <c r="UQG818" s="47"/>
      <c r="UQH818" s="47"/>
      <c r="UQI818" s="47"/>
      <c r="UQJ818" s="47"/>
      <c r="UQK818" s="47"/>
      <c r="UQL818" s="47"/>
      <c r="UQM818" s="47"/>
      <c r="UQN818" s="47"/>
      <c r="UQO818" s="47"/>
      <c r="UQP818" s="47"/>
      <c r="UQQ818" s="47"/>
      <c r="UQR818" s="47"/>
      <c r="UQS818" s="47"/>
      <c r="UQT818" s="47"/>
      <c r="UQU818" s="47"/>
      <c r="UQV818" s="47"/>
      <c r="UQW818" s="47"/>
      <c r="UQX818" s="47"/>
      <c r="UQY818" s="47"/>
      <c r="UQZ818" s="47"/>
      <c r="URA818" s="47"/>
      <c r="URB818" s="47"/>
      <c r="URC818" s="47"/>
      <c r="URD818" s="47"/>
      <c r="URE818" s="47"/>
      <c r="URF818" s="47"/>
      <c r="URG818" s="47"/>
      <c r="URH818" s="47"/>
      <c r="URI818" s="47"/>
      <c r="URJ818" s="47"/>
      <c r="URK818" s="47"/>
      <c r="URL818" s="47"/>
      <c r="URM818" s="47"/>
      <c r="URN818" s="47"/>
      <c r="URO818" s="47"/>
      <c r="URP818" s="47"/>
      <c r="URQ818" s="47"/>
      <c r="URR818" s="47"/>
      <c r="URS818" s="47"/>
      <c r="URT818" s="47"/>
      <c r="URU818" s="47"/>
      <c r="URV818" s="47"/>
      <c r="URW818" s="47"/>
      <c r="URX818" s="47"/>
      <c r="URY818" s="47"/>
      <c r="URZ818" s="47"/>
      <c r="USA818" s="47"/>
      <c r="USB818" s="47"/>
      <c r="USC818" s="47"/>
      <c r="USD818" s="47"/>
      <c r="USE818" s="47"/>
      <c r="USF818" s="47"/>
      <c r="USG818" s="47"/>
      <c r="USH818" s="47"/>
      <c r="USI818" s="47"/>
      <c r="USJ818" s="47"/>
      <c r="USK818" s="47"/>
      <c r="USL818" s="47"/>
      <c r="USM818" s="47"/>
      <c r="USN818" s="47"/>
      <c r="USO818" s="47"/>
      <c r="USP818" s="47"/>
      <c r="USQ818" s="47"/>
      <c r="USR818" s="47"/>
      <c r="USS818" s="47"/>
      <c r="UST818" s="47"/>
      <c r="USU818" s="47"/>
      <c r="USV818" s="47"/>
      <c r="USW818" s="47"/>
      <c r="USX818" s="47"/>
      <c r="USY818" s="47"/>
      <c r="USZ818" s="47"/>
      <c r="UTA818" s="47"/>
      <c r="UTB818" s="47"/>
      <c r="UTC818" s="47"/>
      <c r="UTD818" s="47"/>
      <c r="UTE818" s="47"/>
      <c r="UTF818" s="47"/>
      <c r="UTG818" s="47"/>
      <c r="UTH818" s="47"/>
      <c r="UTI818" s="47"/>
      <c r="UTJ818" s="47"/>
      <c r="UTK818" s="47"/>
      <c r="UTL818" s="47"/>
      <c r="UTM818" s="47"/>
      <c r="UTN818" s="47"/>
      <c r="UTO818" s="47"/>
      <c r="UTP818" s="47"/>
      <c r="UTQ818" s="47"/>
      <c r="UTR818" s="47"/>
      <c r="UTS818" s="47"/>
      <c r="UTT818" s="47"/>
      <c r="UTU818" s="47"/>
      <c r="UTV818" s="47"/>
      <c r="UTW818" s="47"/>
      <c r="UTX818" s="47"/>
      <c r="UTY818" s="47"/>
      <c r="UTZ818" s="47"/>
      <c r="UUA818" s="47"/>
      <c r="UUB818" s="47"/>
      <c r="UUC818" s="47"/>
      <c r="UUD818" s="47"/>
      <c r="UUE818" s="47"/>
      <c r="UUF818" s="47"/>
      <c r="UUG818" s="47"/>
      <c r="UUH818" s="47"/>
      <c r="UUI818" s="47"/>
      <c r="UUJ818" s="47"/>
      <c r="UUK818" s="47"/>
      <c r="UUL818" s="47"/>
      <c r="UUM818" s="47"/>
      <c r="UUN818" s="47"/>
      <c r="UUO818" s="47"/>
      <c r="UUP818" s="47"/>
      <c r="UUQ818" s="47"/>
      <c r="UUR818" s="47"/>
      <c r="UUS818" s="47"/>
      <c r="UUT818" s="47"/>
      <c r="UUU818" s="47"/>
      <c r="UUV818" s="47"/>
      <c r="UUW818" s="47"/>
      <c r="UUX818" s="47"/>
      <c r="UUY818" s="47"/>
      <c r="UUZ818" s="47"/>
      <c r="UVA818" s="47"/>
      <c r="UVB818" s="47"/>
      <c r="UVC818" s="47"/>
      <c r="UVD818" s="47"/>
      <c r="UVE818" s="47"/>
      <c r="UVF818" s="47"/>
      <c r="UVG818" s="47"/>
      <c r="UVH818" s="47"/>
      <c r="UVI818" s="47"/>
      <c r="UVJ818" s="47"/>
      <c r="UVK818" s="47"/>
      <c r="UVL818" s="47"/>
      <c r="UVM818" s="47"/>
      <c r="UVN818" s="47"/>
      <c r="UVO818" s="47"/>
      <c r="UVP818" s="47"/>
      <c r="UVQ818" s="47"/>
      <c r="UVR818" s="47"/>
      <c r="UVS818" s="47"/>
      <c r="UVT818" s="47"/>
      <c r="UVU818" s="47"/>
      <c r="UVV818" s="47"/>
      <c r="UVW818" s="47"/>
      <c r="UVX818" s="47"/>
      <c r="UVY818" s="47"/>
      <c r="UVZ818" s="47"/>
      <c r="UWA818" s="47"/>
      <c r="UWB818" s="47"/>
      <c r="UWC818" s="47"/>
      <c r="UWD818" s="47"/>
      <c r="UWE818" s="47"/>
      <c r="UWF818" s="47"/>
      <c r="UWG818" s="47"/>
      <c r="UWH818" s="47"/>
      <c r="UWI818" s="47"/>
      <c r="UWJ818" s="47"/>
      <c r="UWK818" s="47"/>
      <c r="UWL818" s="47"/>
      <c r="UWM818" s="47"/>
      <c r="UWN818" s="47"/>
      <c r="UWO818" s="47"/>
      <c r="UWP818" s="47"/>
      <c r="UWQ818" s="47"/>
      <c r="UWR818" s="47"/>
      <c r="UWS818" s="47"/>
      <c r="UWT818" s="47"/>
      <c r="UWU818" s="47"/>
      <c r="UWV818" s="47"/>
      <c r="UWW818" s="47"/>
      <c r="UWX818" s="47"/>
      <c r="UWY818" s="47"/>
      <c r="UWZ818" s="47"/>
      <c r="UXA818" s="47"/>
      <c r="UXB818" s="47"/>
      <c r="UXC818" s="47"/>
      <c r="UXD818" s="47"/>
      <c r="UXE818" s="47"/>
      <c r="UXF818" s="47"/>
      <c r="UXG818" s="47"/>
      <c r="UXH818" s="47"/>
      <c r="UXI818" s="47"/>
      <c r="UXJ818" s="47"/>
      <c r="UXK818" s="47"/>
      <c r="UXL818" s="47"/>
      <c r="UXM818" s="47"/>
      <c r="UXN818" s="47"/>
      <c r="UXO818" s="47"/>
      <c r="UXP818" s="47"/>
      <c r="UXQ818" s="47"/>
      <c r="UXR818" s="47"/>
      <c r="UXS818" s="47"/>
      <c r="UXT818" s="47"/>
      <c r="UXU818" s="47"/>
      <c r="UXV818" s="47"/>
      <c r="UXW818" s="47"/>
      <c r="UXX818" s="47"/>
      <c r="UXY818" s="47"/>
      <c r="UXZ818" s="47"/>
      <c r="UYA818" s="47"/>
      <c r="UYB818" s="47"/>
      <c r="UYC818" s="47"/>
      <c r="UYD818" s="47"/>
      <c r="UYE818" s="47"/>
      <c r="UYF818" s="47"/>
      <c r="UYG818" s="47"/>
      <c r="UYH818" s="47"/>
      <c r="UYI818" s="47"/>
      <c r="UYJ818" s="47"/>
      <c r="UYK818" s="47"/>
      <c r="UYL818" s="47"/>
      <c r="UYM818" s="47"/>
      <c r="UYN818" s="47"/>
      <c r="UYO818" s="47"/>
      <c r="UYP818" s="47"/>
      <c r="UYQ818" s="47"/>
      <c r="UYR818" s="47"/>
      <c r="UYS818" s="47"/>
      <c r="UYT818" s="47"/>
      <c r="UYU818" s="47"/>
      <c r="UYV818" s="47"/>
      <c r="UYW818" s="47"/>
      <c r="UYX818" s="47"/>
      <c r="UYY818" s="47"/>
      <c r="UYZ818" s="47"/>
      <c r="UZA818" s="47"/>
      <c r="UZB818" s="47"/>
      <c r="UZC818" s="47"/>
      <c r="UZD818" s="47"/>
      <c r="UZE818" s="47"/>
      <c r="UZF818" s="47"/>
      <c r="UZG818" s="47"/>
      <c r="UZH818" s="47"/>
      <c r="UZI818" s="47"/>
      <c r="UZJ818" s="47"/>
      <c r="UZK818" s="47"/>
      <c r="UZL818" s="47"/>
      <c r="UZM818" s="47"/>
      <c r="UZN818" s="47"/>
      <c r="UZO818" s="47"/>
      <c r="UZP818" s="47"/>
      <c r="UZQ818" s="47"/>
      <c r="UZR818" s="47"/>
      <c r="UZS818" s="47"/>
      <c r="UZT818" s="47"/>
      <c r="UZU818" s="47"/>
      <c r="UZV818" s="47"/>
      <c r="UZW818" s="47"/>
      <c r="UZX818" s="47"/>
      <c r="UZY818" s="47"/>
      <c r="UZZ818" s="47"/>
      <c r="VAA818" s="47"/>
      <c r="VAB818" s="47"/>
      <c r="VAC818" s="47"/>
      <c r="VAD818" s="47"/>
      <c r="VAE818" s="47"/>
      <c r="VAF818" s="47"/>
      <c r="VAG818" s="47"/>
      <c r="VAH818" s="47"/>
      <c r="VAI818" s="47"/>
      <c r="VAJ818" s="47"/>
      <c r="VAK818" s="47"/>
      <c r="VAL818" s="47"/>
      <c r="VAM818" s="47"/>
      <c r="VAN818" s="47"/>
      <c r="VAO818" s="47"/>
      <c r="VAP818" s="47"/>
      <c r="VAQ818" s="47"/>
      <c r="VAR818" s="47"/>
      <c r="VAS818" s="47"/>
      <c r="VAT818" s="47"/>
      <c r="VAU818" s="47"/>
      <c r="VAV818" s="47"/>
      <c r="VAW818" s="47"/>
      <c r="VAX818" s="47"/>
      <c r="VAY818" s="47"/>
      <c r="VAZ818" s="47"/>
      <c r="VBA818" s="47"/>
      <c r="VBB818" s="47"/>
      <c r="VBC818" s="47"/>
      <c r="VBD818" s="47"/>
      <c r="VBE818" s="47"/>
      <c r="VBF818" s="47"/>
      <c r="VBG818" s="47"/>
      <c r="VBH818" s="47"/>
      <c r="VBI818" s="47"/>
      <c r="VBJ818" s="47"/>
      <c r="VBK818" s="47"/>
      <c r="VBL818" s="47"/>
      <c r="VBM818" s="47"/>
      <c r="VBN818" s="47"/>
      <c r="VBO818" s="47"/>
      <c r="VBP818" s="47"/>
      <c r="VBQ818" s="47"/>
      <c r="VBR818" s="47"/>
      <c r="VBS818" s="47"/>
      <c r="VBT818" s="47"/>
      <c r="VBU818" s="47"/>
      <c r="VBV818" s="47"/>
      <c r="VBW818" s="47"/>
      <c r="VBX818" s="47"/>
      <c r="VBY818" s="47"/>
      <c r="VBZ818" s="47"/>
      <c r="VCA818" s="47"/>
      <c r="VCB818" s="47"/>
      <c r="VCC818" s="47"/>
      <c r="VCD818" s="47"/>
      <c r="VCE818" s="47"/>
      <c r="VCF818" s="47"/>
      <c r="VCG818" s="47"/>
      <c r="VCH818" s="47"/>
      <c r="VCI818" s="47"/>
      <c r="VCJ818" s="47"/>
      <c r="VCK818" s="47"/>
      <c r="VCL818" s="47"/>
      <c r="VCM818" s="47"/>
      <c r="VCN818" s="47"/>
      <c r="VCO818" s="47"/>
      <c r="VCP818" s="47"/>
      <c r="VCQ818" s="47"/>
      <c r="VCR818" s="47"/>
      <c r="VCS818" s="47"/>
      <c r="VCT818" s="47"/>
      <c r="VCU818" s="47"/>
      <c r="VCV818" s="47"/>
      <c r="VCW818" s="47"/>
      <c r="VCX818" s="47"/>
      <c r="VCY818" s="47"/>
      <c r="VCZ818" s="47"/>
      <c r="VDA818" s="47"/>
      <c r="VDB818" s="47"/>
      <c r="VDC818" s="47"/>
      <c r="VDD818" s="47"/>
      <c r="VDE818" s="47"/>
      <c r="VDF818" s="47"/>
      <c r="VDG818" s="47"/>
      <c r="VDH818" s="47"/>
      <c r="VDI818" s="47"/>
      <c r="VDJ818" s="47"/>
      <c r="VDK818" s="47"/>
      <c r="VDL818" s="47"/>
      <c r="VDM818" s="47"/>
      <c r="VDN818" s="47"/>
      <c r="VDO818" s="47"/>
      <c r="VDP818" s="47"/>
      <c r="VDQ818" s="47"/>
      <c r="VDR818" s="47"/>
      <c r="VDS818" s="47"/>
      <c r="VDT818" s="47"/>
      <c r="VDU818" s="47"/>
      <c r="VDV818" s="47"/>
      <c r="VDW818" s="47"/>
      <c r="VDX818" s="47"/>
      <c r="VDY818" s="47"/>
      <c r="VDZ818" s="47"/>
      <c r="VEA818" s="47"/>
      <c r="VEB818" s="47"/>
      <c r="VEC818" s="47"/>
      <c r="VED818" s="47"/>
      <c r="VEE818" s="47"/>
      <c r="VEF818" s="47"/>
      <c r="VEG818" s="47"/>
      <c r="VEH818" s="47"/>
      <c r="VEI818" s="47"/>
      <c r="VEJ818" s="47"/>
      <c r="VEK818" s="47"/>
      <c r="VEL818" s="47"/>
      <c r="VEM818" s="47"/>
      <c r="VEN818" s="47"/>
      <c r="VEO818" s="47"/>
      <c r="VEP818" s="47"/>
      <c r="VEQ818" s="47"/>
      <c r="VER818" s="47"/>
      <c r="VES818" s="47"/>
      <c r="VET818" s="47"/>
      <c r="VEU818" s="47"/>
      <c r="VEV818" s="47"/>
      <c r="VEW818" s="47"/>
      <c r="VEX818" s="47"/>
      <c r="VEY818" s="47"/>
      <c r="VEZ818" s="47"/>
      <c r="VFA818" s="47"/>
      <c r="VFB818" s="47"/>
      <c r="VFC818" s="47"/>
      <c r="VFD818" s="47"/>
      <c r="VFE818" s="47"/>
      <c r="VFF818" s="47"/>
      <c r="VFG818" s="47"/>
      <c r="VFH818" s="47"/>
      <c r="VFI818" s="47"/>
      <c r="VFJ818" s="47"/>
      <c r="VFK818" s="47"/>
      <c r="VFL818" s="47"/>
      <c r="VFM818" s="47"/>
      <c r="VFN818" s="47"/>
      <c r="VFO818" s="47"/>
      <c r="VFP818" s="47"/>
      <c r="VFQ818" s="47"/>
      <c r="VFR818" s="47"/>
      <c r="VFS818" s="47"/>
      <c r="VFT818" s="47"/>
      <c r="VFU818" s="47"/>
      <c r="VFV818" s="47"/>
      <c r="VFW818" s="47"/>
      <c r="VFX818" s="47"/>
      <c r="VFY818" s="47"/>
      <c r="VFZ818" s="47"/>
      <c r="VGA818" s="47"/>
      <c r="VGB818" s="47"/>
      <c r="VGC818" s="47"/>
      <c r="VGD818" s="47"/>
      <c r="VGE818" s="47"/>
      <c r="VGF818" s="47"/>
      <c r="VGG818" s="47"/>
      <c r="VGH818" s="47"/>
      <c r="VGI818" s="47"/>
      <c r="VGJ818" s="47"/>
      <c r="VGK818" s="47"/>
      <c r="VGL818" s="47"/>
      <c r="VGM818" s="47"/>
      <c r="VGN818" s="47"/>
      <c r="VGO818" s="47"/>
      <c r="VGP818" s="47"/>
      <c r="VGQ818" s="47"/>
      <c r="VGR818" s="47"/>
      <c r="VGS818" s="47"/>
      <c r="VGT818" s="47"/>
      <c r="VGU818" s="47"/>
      <c r="VGV818" s="47"/>
      <c r="VGW818" s="47"/>
      <c r="VGX818" s="47"/>
      <c r="VGY818" s="47"/>
      <c r="VGZ818" s="47"/>
      <c r="VHA818" s="47"/>
      <c r="VHB818" s="47"/>
      <c r="VHC818" s="47"/>
      <c r="VHD818" s="47"/>
      <c r="VHE818" s="47"/>
      <c r="VHF818" s="47"/>
      <c r="VHG818" s="47"/>
      <c r="VHH818" s="47"/>
      <c r="VHI818" s="47"/>
      <c r="VHJ818" s="47"/>
      <c r="VHK818" s="47"/>
      <c r="VHL818" s="47"/>
      <c r="VHM818" s="47"/>
      <c r="VHN818" s="47"/>
      <c r="VHO818" s="47"/>
      <c r="VHP818" s="47"/>
      <c r="VHQ818" s="47"/>
      <c r="VHR818" s="47"/>
      <c r="VHS818" s="47"/>
      <c r="VHT818" s="47"/>
      <c r="VHU818" s="47"/>
      <c r="VHV818" s="47"/>
      <c r="VHW818" s="47"/>
      <c r="VHX818" s="47"/>
      <c r="VHY818" s="47"/>
      <c r="VHZ818" s="47"/>
      <c r="VIA818" s="47"/>
      <c r="VIB818" s="47"/>
      <c r="VIC818" s="47"/>
      <c r="VID818" s="47"/>
      <c r="VIE818" s="47"/>
      <c r="VIF818" s="47"/>
      <c r="VIG818" s="47"/>
      <c r="VIH818" s="47"/>
      <c r="VII818" s="47"/>
      <c r="VIJ818" s="47"/>
      <c r="VIK818" s="47"/>
      <c r="VIL818" s="47"/>
      <c r="VIM818" s="47"/>
      <c r="VIN818" s="47"/>
      <c r="VIO818" s="47"/>
      <c r="VIP818" s="47"/>
      <c r="VIQ818" s="47"/>
      <c r="VIR818" s="47"/>
      <c r="VIS818" s="47"/>
      <c r="VIT818" s="47"/>
      <c r="VIU818" s="47"/>
      <c r="VIV818" s="47"/>
      <c r="VIW818" s="47"/>
      <c r="VIX818" s="47"/>
      <c r="VIY818" s="47"/>
      <c r="VIZ818" s="47"/>
      <c r="VJA818" s="47"/>
      <c r="VJB818" s="47"/>
      <c r="VJC818" s="47"/>
      <c r="VJD818" s="47"/>
      <c r="VJE818" s="47"/>
      <c r="VJF818" s="47"/>
      <c r="VJG818" s="47"/>
      <c r="VJH818" s="47"/>
      <c r="VJI818" s="47"/>
      <c r="VJJ818" s="47"/>
      <c r="VJK818" s="47"/>
      <c r="VJL818" s="47"/>
      <c r="VJM818" s="47"/>
      <c r="VJN818" s="47"/>
      <c r="VJO818" s="47"/>
      <c r="VJP818" s="47"/>
      <c r="VJQ818" s="47"/>
      <c r="VJR818" s="47"/>
      <c r="VJS818" s="47"/>
      <c r="VJT818" s="47"/>
      <c r="VJU818" s="47"/>
      <c r="VJV818" s="47"/>
      <c r="VJW818" s="47"/>
      <c r="VJX818" s="47"/>
      <c r="VJY818" s="47"/>
      <c r="VJZ818" s="47"/>
      <c r="VKA818" s="47"/>
      <c r="VKB818" s="47"/>
      <c r="VKC818" s="47"/>
      <c r="VKD818" s="47"/>
      <c r="VKE818" s="47"/>
      <c r="VKF818" s="47"/>
      <c r="VKG818" s="47"/>
      <c r="VKH818" s="47"/>
      <c r="VKI818" s="47"/>
      <c r="VKJ818" s="47"/>
      <c r="VKK818" s="47"/>
      <c r="VKL818" s="47"/>
      <c r="VKM818" s="47"/>
      <c r="VKN818" s="47"/>
      <c r="VKO818" s="47"/>
      <c r="VKP818" s="47"/>
      <c r="VKQ818" s="47"/>
      <c r="VKR818" s="47"/>
      <c r="VKS818" s="47"/>
      <c r="VKT818" s="47"/>
      <c r="VKU818" s="47"/>
      <c r="VKV818" s="47"/>
      <c r="VKW818" s="47"/>
      <c r="VKX818" s="47"/>
      <c r="VKY818" s="47"/>
      <c r="VKZ818" s="47"/>
      <c r="VLA818" s="47"/>
      <c r="VLB818" s="47"/>
      <c r="VLC818" s="47"/>
      <c r="VLD818" s="47"/>
      <c r="VLE818" s="47"/>
      <c r="VLF818" s="47"/>
      <c r="VLG818" s="47"/>
      <c r="VLH818" s="47"/>
      <c r="VLI818" s="47"/>
      <c r="VLJ818" s="47"/>
      <c r="VLK818" s="47"/>
      <c r="VLL818" s="47"/>
      <c r="VLM818" s="47"/>
      <c r="VLN818" s="47"/>
      <c r="VLO818" s="47"/>
      <c r="VLP818" s="47"/>
      <c r="VLQ818" s="47"/>
      <c r="VLR818" s="47"/>
      <c r="VLS818" s="47"/>
      <c r="VLT818" s="47"/>
      <c r="VLU818" s="47"/>
      <c r="VLV818" s="47"/>
      <c r="VLW818" s="47"/>
      <c r="VLX818" s="47"/>
      <c r="VLY818" s="47"/>
      <c r="VLZ818" s="47"/>
      <c r="VMA818" s="47"/>
      <c r="VMB818" s="47"/>
      <c r="VMC818" s="47"/>
      <c r="VMD818" s="47"/>
      <c r="VME818" s="47"/>
      <c r="VMF818" s="47"/>
      <c r="VMG818" s="47"/>
      <c r="VMH818" s="47"/>
      <c r="VMI818" s="47"/>
      <c r="VMJ818" s="47"/>
      <c r="VMK818" s="47"/>
      <c r="VML818" s="47"/>
      <c r="VMM818" s="47"/>
      <c r="VMN818" s="47"/>
      <c r="VMO818" s="47"/>
      <c r="VMP818" s="47"/>
      <c r="VMQ818" s="47"/>
      <c r="VMR818" s="47"/>
      <c r="VMS818" s="47"/>
      <c r="VMT818" s="47"/>
      <c r="VMU818" s="47"/>
      <c r="VMV818" s="47"/>
      <c r="VMW818" s="47"/>
      <c r="VMX818" s="47"/>
      <c r="VMY818" s="47"/>
      <c r="VMZ818" s="47"/>
      <c r="VNA818" s="47"/>
      <c r="VNB818" s="47"/>
      <c r="VNC818" s="47"/>
      <c r="VND818" s="47"/>
      <c r="VNE818" s="47"/>
      <c r="VNF818" s="47"/>
      <c r="VNG818" s="47"/>
      <c r="VNH818" s="47"/>
      <c r="VNI818" s="47"/>
      <c r="VNJ818" s="47"/>
      <c r="VNK818" s="47"/>
      <c r="VNL818" s="47"/>
      <c r="VNM818" s="47"/>
      <c r="VNN818" s="47"/>
      <c r="VNO818" s="47"/>
      <c r="VNP818" s="47"/>
      <c r="VNQ818" s="47"/>
      <c r="VNR818" s="47"/>
      <c r="VNS818" s="47"/>
      <c r="VNT818" s="47"/>
      <c r="VNU818" s="47"/>
      <c r="VNV818" s="47"/>
      <c r="VNW818" s="47"/>
      <c r="VNX818" s="47"/>
      <c r="VNY818" s="47"/>
      <c r="VNZ818" s="47"/>
      <c r="VOA818" s="47"/>
      <c r="VOB818" s="47"/>
      <c r="VOC818" s="47"/>
      <c r="VOD818" s="47"/>
      <c r="VOE818" s="47"/>
      <c r="VOF818" s="47"/>
      <c r="VOG818" s="47"/>
      <c r="VOH818" s="47"/>
      <c r="VOI818" s="47"/>
      <c r="VOJ818" s="47"/>
      <c r="VOK818" s="47"/>
      <c r="VOL818" s="47"/>
      <c r="VOM818" s="47"/>
      <c r="VON818" s="47"/>
      <c r="VOO818" s="47"/>
      <c r="VOP818" s="47"/>
      <c r="VOQ818" s="47"/>
      <c r="VOR818" s="47"/>
      <c r="VOS818" s="47"/>
      <c r="VOT818" s="47"/>
      <c r="VOU818" s="47"/>
      <c r="VOV818" s="47"/>
      <c r="VOW818" s="47"/>
      <c r="VOX818" s="47"/>
      <c r="VOY818" s="47"/>
      <c r="VOZ818" s="47"/>
      <c r="VPA818" s="47"/>
      <c r="VPB818" s="47"/>
      <c r="VPC818" s="47"/>
      <c r="VPD818" s="47"/>
      <c r="VPE818" s="47"/>
      <c r="VPF818" s="47"/>
      <c r="VPG818" s="47"/>
      <c r="VPH818" s="47"/>
      <c r="VPI818" s="47"/>
      <c r="VPJ818" s="47"/>
      <c r="VPK818" s="47"/>
      <c r="VPL818" s="47"/>
      <c r="VPM818" s="47"/>
      <c r="VPN818" s="47"/>
      <c r="VPO818" s="47"/>
      <c r="VPP818" s="47"/>
      <c r="VPQ818" s="47"/>
      <c r="VPR818" s="47"/>
      <c r="VPS818" s="47"/>
      <c r="VPT818" s="47"/>
      <c r="VPU818" s="47"/>
      <c r="VPV818" s="47"/>
      <c r="VPW818" s="47"/>
      <c r="VPX818" s="47"/>
      <c r="VPY818" s="47"/>
      <c r="VPZ818" s="47"/>
      <c r="VQA818" s="47"/>
      <c r="VQB818" s="47"/>
      <c r="VQC818" s="47"/>
      <c r="VQD818" s="47"/>
      <c r="VQE818" s="47"/>
      <c r="VQF818" s="47"/>
      <c r="VQG818" s="47"/>
      <c r="VQH818" s="47"/>
      <c r="VQI818" s="47"/>
      <c r="VQJ818" s="47"/>
      <c r="VQK818" s="47"/>
      <c r="VQL818" s="47"/>
      <c r="VQM818" s="47"/>
      <c r="VQN818" s="47"/>
      <c r="VQO818" s="47"/>
      <c r="VQP818" s="47"/>
      <c r="VQQ818" s="47"/>
      <c r="VQR818" s="47"/>
      <c r="VQS818" s="47"/>
      <c r="VQT818" s="47"/>
      <c r="VQU818" s="47"/>
      <c r="VQV818" s="47"/>
      <c r="VQW818" s="47"/>
      <c r="VQX818" s="47"/>
      <c r="VQY818" s="47"/>
      <c r="VQZ818" s="47"/>
      <c r="VRA818" s="47"/>
      <c r="VRB818" s="47"/>
      <c r="VRC818" s="47"/>
      <c r="VRD818" s="47"/>
      <c r="VRE818" s="47"/>
      <c r="VRF818" s="47"/>
      <c r="VRG818" s="47"/>
      <c r="VRH818" s="47"/>
      <c r="VRI818" s="47"/>
      <c r="VRJ818" s="47"/>
      <c r="VRK818" s="47"/>
      <c r="VRL818" s="47"/>
      <c r="VRM818" s="47"/>
      <c r="VRN818" s="47"/>
      <c r="VRO818" s="47"/>
      <c r="VRP818" s="47"/>
      <c r="VRQ818" s="47"/>
      <c r="VRR818" s="47"/>
      <c r="VRS818" s="47"/>
      <c r="VRT818" s="47"/>
      <c r="VRU818" s="47"/>
      <c r="VRV818" s="47"/>
      <c r="VRW818" s="47"/>
      <c r="VRX818" s="47"/>
      <c r="VRY818" s="47"/>
      <c r="VRZ818" s="47"/>
      <c r="VSA818" s="47"/>
      <c r="VSB818" s="47"/>
      <c r="VSC818" s="47"/>
      <c r="VSD818" s="47"/>
      <c r="VSE818" s="47"/>
      <c r="VSF818" s="47"/>
      <c r="VSG818" s="47"/>
      <c r="VSH818" s="47"/>
      <c r="VSI818" s="47"/>
      <c r="VSJ818" s="47"/>
      <c r="VSK818" s="47"/>
      <c r="VSL818" s="47"/>
      <c r="VSM818" s="47"/>
      <c r="VSN818" s="47"/>
      <c r="VSO818" s="47"/>
      <c r="VSP818" s="47"/>
      <c r="VSQ818" s="47"/>
      <c r="VSR818" s="47"/>
      <c r="VSS818" s="47"/>
      <c r="VST818" s="47"/>
      <c r="VSU818" s="47"/>
      <c r="VSV818" s="47"/>
      <c r="VSW818" s="47"/>
      <c r="VSX818" s="47"/>
      <c r="VSY818" s="47"/>
      <c r="VSZ818" s="47"/>
      <c r="VTA818" s="47"/>
      <c r="VTB818" s="47"/>
      <c r="VTC818" s="47"/>
      <c r="VTD818" s="47"/>
      <c r="VTE818" s="47"/>
      <c r="VTF818" s="47"/>
      <c r="VTG818" s="47"/>
      <c r="VTH818" s="47"/>
      <c r="VTI818" s="47"/>
      <c r="VTJ818" s="47"/>
      <c r="VTK818" s="47"/>
      <c r="VTL818" s="47"/>
      <c r="VTM818" s="47"/>
      <c r="VTN818" s="47"/>
      <c r="VTO818" s="47"/>
      <c r="VTP818" s="47"/>
      <c r="VTQ818" s="47"/>
      <c r="VTR818" s="47"/>
      <c r="VTS818" s="47"/>
      <c r="VTT818" s="47"/>
      <c r="VTU818" s="47"/>
      <c r="VTV818" s="47"/>
      <c r="VTW818" s="47"/>
      <c r="VTX818" s="47"/>
      <c r="VTY818" s="47"/>
      <c r="VTZ818" s="47"/>
      <c r="VUA818" s="47"/>
      <c r="VUB818" s="47"/>
      <c r="VUC818" s="47"/>
      <c r="VUD818" s="47"/>
      <c r="VUE818" s="47"/>
      <c r="VUF818" s="47"/>
      <c r="VUG818" s="47"/>
      <c r="VUH818" s="47"/>
      <c r="VUI818" s="47"/>
      <c r="VUJ818" s="47"/>
      <c r="VUK818" s="47"/>
      <c r="VUL818" s="47"/>
      <c r="VUM818" s="47"/>
      <c r="VUN818" s="47"/>
      <c r="VUO818" s="47"/>
      <c r="VUP818" s="47"/>
      <c r="VUQ818" s="47"/>
      <c r="VUR818" s="47"/>
      <c r="VUS818" s="47"/>
      <c r="VUT818" s="47"/>
      <c r="VUU818" s="47"/>
      <c r="VUV818" s="47"/>
      <c r="VUW818" s="47"/>
      <c r="VUX818" s="47"/>
      <c r="VUY818" s="47"/>
      <c r="VUZ818" s="47"/>
      <c r="VVA818" s="47"/>
      <c r="VVB818" s="47"/>
      <c r="VVC818" s="47"/>
      <c r="VVD818" s="47"/>
      <c r="VVE818" s="47"/>
      <c r="VVF818" s="47"/>
      <c r="VVG818" s="47"/>
      <c r="VVH818" s="47"/>
      <c r="VVI818" s="47"/>
      <c r="VVJ818" s="47"/>
      <c r="VVK818" s="47"/>
      <c r="VVL818" s="47"/>
      <c r="VVM818" s="47"/>
      <c r="VVN818" s="47"/>
      <c r="VVO818" s="47"/>
      <c r="VVP818" s="47"/>
      <c r="VVQ818" s="47"/>
      <c r="VVR818" s="47"/>
      <c r="VVS818" s="47"/>
      <c r="VVT818" s="47"/>
      <c r="VVU818" s="47"/>
      <c r="VVV818" s="47"/>
      <c r="VVW818" s="47"/>
      <c r="VVX818" s="47"/>
      <c r="VVY818" s="47"/>
      <c r="VVZ818" s="47"/>
      <c r="VWA818" s="47"/>
      <c r="VWB818" s="47"/>
      <c r="VWC818" s="47"/>
      <c r="VWD818" s="47"/>
      <c r="VWE818" s="47"/>
      <c r="VWF818" s="47"/>
      <c r="VWG818" s="47"/>
      <c r="VWH818" s="47"/>
      <c r="VWI818" s="47"/>
      <c r="VWJ818" s="47"/>
      <c r="VWK818" s="47"/>
      <c r="VWL818" s="47"/>
      <c r="VWM818" s="47"/>
      <c r="VWN818" s="47"/>
      <c r="VWO818" s="47"/>
      <c r="VWP818" s="47"/>
      <c r="VWQ818" s="47"/>
      <c r="VWR818" s="47"/>
      <c r="VWS818" s="47"/>
      <c r="VWT818" s="47"/>
      <c r="VWU818" s="47"/>
      <c r="VWV818" s="47"/>
      <c r="VWW818" s="47"/>
      <c r="VWX818" s="47"/>
      <c r="VWY818" s="47"/>
      <c r="VWZ818" s="47"/>
      <c r="VXA818" s="47"/>
      <c r="VXB818" s="47"/>
      <c r="VXC818" s="47"/>
      <c r="VXD818" s="47"/>
      <c r="VXE818" s="47"/>
      <c r="VXF818" s="47"/>
      <c r="VXG818" s="47"/>
      <c r="VXH818" s="47"/>
      <c r="VXI818" s="47"/>
      <c r="VXJ818" s="47"/>
      <c r="VXK818" s="47"/>
      <c r="VXL818" s="47"/>
      <c r="VXM818" s="47"/>
      <c r="VXN818" s="47"/>
      <c r="VXO818" s="47"/>
      <c r="VXP818" s="47"/>
      <c r="VXQ818" s="47"/>
      <c r="VXR818" s="47"/>
      <c r="VXS818" s="47"/>
      <c r="VXT818" s="47"/>
      <c r="VXU818" s="47"/>
      <c r="VXV818" s="47"/>
      <c r="VXW818" s="47"/>
      <c r="VXX818" s="47"/>
      <c r="VXY818" s="47"/>
      <c r="VXZ818" s="47"/>
      <c r="VYA818" s="47"/>
      <c r="VYB818" s="47"/>
      <c r="VYC818" s="47"/>
      <c r="VYD818" s="47"/>
      <c r="VYE818" s="47"/>
      <c r="VYF818" s="47"/>
      <c r="VYG818" s="47"/>
      <c r="VYH818" s="47"/>
      <c r="VYI818" s="47"/>
      <c r="VYJ818" s="47"/>
      <c r="VYK818" s="47"/>
      <c r="VYL818" s="47"/>
      <c r="VYM818" s="47"/>
      <c r="VYN818" s="47"/>
      <c r="VYO818" s="47"/>
      <c r="VYP818" s="47"/>
      <c r="VYQ818" s="47"/>
      <c r="VYR818" s="47"/>
      <c r="VYS818" s="47"/>
      <c r="VYT818" s="47"/>
      <c r="VYU818" s="47"/>
      <c r="VYV818" s="47"/>
      <c r="VYW818" s="47"/>
      <c r="VYX818" s="47"/>
      <c r="VYY818" s="47"/>
      <c r="VYZ818" s="47"/>
      <c r="VZA818" s="47"/>
      <c r="VZB818" s="47"/>
      <c r="VZC818" s="47"/>
      <c r="VZD818" s="47"/>
      <c r="VZE818" s="47"/>
      <c r="VZF818" s="47"/>
      <c r="VZG818" s="47"/>
      <c r="VZH818" s="47"/>
      <c r="VZI818" s="47"/>
      <c r="VZJ818" s="47"/>
      <c r="VZK818" s="47"/>
      <c r="VZL818" s="47"/>
      <c r="VZM818" s="47"/>
      <c r="VZN818" s="47"/>
      <c r="VZO818" s="47"/>
      <c r="VZP818" s="47"/>
      <c r="VZQ818" s="47"/>
      <c r="VZR818" s="47"/>
      <c r="VZS818" s="47"/>
      <c r="VZT818" s="47"/>
      <c r="VZU818" s="47"/>
      <c r="VZV818" s="47"/>
      <c r="VZW818" s="47"/>
      <c r="VZX818" s="47"/>
      <c r="VZY818" s="47"/>
      <c r="VZZ818" s="47"/>
      <c r="WAA818" s="47"/>
      <c r="WAB818" s="47"/>
      <c r="WAC818" s="47"/>
      <c r="WAD818" s="47"/>
      <c r="WAE818" s="47"/>
      <c r="WAF818" s="47"/>
      <c r="WAG818" s="47"/>
      <c r="WAH818" s="47"/>
      <c r="WAI818" s="47"/>
      <c r="WAJ818" s="47"/>
      <c r="WAK818" s="47"/>
      <c r="WAL818" s="47"/>
      <c r="WAM818" s="47"/>
      <c r="WAN818" s="47"/>
      <c r="WAO818" s="47"/>
      <c r="WAP818" s="47"/>
      <c r="WAQ818" s="47"/>
      <c r="WAR818" s="47"/>
      <c r="WAS818" s="47"/>
      <c r="WAT818" s="47"/>
      <c r="WAU818" s="47"/>
      <c r="WAV818" s="47"/>
      <c r="WAW818" s="47"/>
      <c r="WAX818" s="47"/>
      <c r="WAY818" s="47"/>
      <c r="WAZ818" s="47"/>
      <c r="WBA818" s="47"/>
      <c r="WBB818" s="47"/>
      <c r="WBC818" s="47"/>
      <c r="WBD818" s="47"/>
      <c r="WBE818" s="47"/>
      <c r="WBF818" s="47"/>
      <c r="WBG818" s="47"/>
      <c r="WBH818" s="47"/>
      <c r="WBI818" s="47"/>
      <c r="WBJ818" s="47"/>
      <c r="WBK818" s="47"/>
      <c r="WBL818" s="47"/>
      <c r="WBM818" s="47"/>
      <c r="WBN818" s="47"/>
      <c r="WBO818" s="47"/>
      <c r="WBP818" s="47"/>
      <c r="WBQ818" s="47"/>
      <c r="WBR818" s="47"/>
      <c r="WBS818" s="47"/>
      <c r="WBT818" s="47"/>
      <c r="WBU818" s="47"/>
      <c r="WBV818" s="47"/>
      <c r="WBW818" s="47"/>
      <c r="WBX818" s="47"/>
      <c r="WBY818" s="47"/>
      <c r="WBZ818" s="47"/>
      <c r="WCA818" s="47"/>
      <c r="WCB818" s="47"/>
      <c r="WCC818" s="47"/>
      <c r="WCD818" s="47"/>
      <c r="WCE818" s="47"/>
      <c r="WCF818" s="47"/>
      <c r="WCG818" s="47"/>
      <c r="WCH818" s="47"/>
      <c r="WCI818" s="47"/>
      <c r="WCJ818" s="47"/>
      <c r="WCK818" s="47"/>
      <c r="WCL818" s="47"/>
      <c r="WCM818" s="47"/>
      <c r="WCN818" s="47"/>
      <c r="WCO818" s="47"/>
      <c r="WCP818" s="47"/>
      <c r="WCQ818" s="47"/>
      <c r="WCR818" s="47"/>
      <c r="WCS818" s="47"/>
      <c r="WCT818" s="47"/>
      <c r="WCU818" s="47"/>
      <c r="WCV818" s="47"/>
      <c r="WCW818" s="47"/>
      <c r="WCX818" s="47"/>
      <c r="WCY818" s="47"/>
      <c r="WCZ818" s="47"/>
      <c r="WDA818" s="47"/>
      <c r="WDB818" s="47"/>
      <c r="WDC818" s="47"/>
      <c r="WDD818" s="47"/>
      <c r="WDE818" s="47"/>
      <c r="WDF818" s="47"/>
      <c r="WDG818" s="47"/>
      <c r="WDH818" s="47"/>
      <c r="WDI818" s="47"/>
      <c r="WDJ818" s="47"/>
      <c r="WDK818" s="47"/>
      <c r="WDL818" s="47"/>
      <c r="WDM818" s="47"/>
      <c r="WDN818" s="47"/>
      <c r="WDO818" s="47"/>
      <c r="WDP818" s="47"/>
      <c r="WDQ818" s="47"/>
      <c r="WDR818" s="47"/>
      <c r="WDS818" s="47"/>
      <c r="WDT818" s="47"/>
      <c r="WDU818" s="47"/>
      <c r="WDV818" s="47"/>
      <c r="WDW818" s="47"/>
      <c r="WDX818" s="47"/>
      <c r="WDY818" s="47"/>
      <c r="WDZ818" s="47"/>
      <c r="WEA818" s="47"/>
      <c r="WEB818" s="47"/>
      <c r="WEC818" s="47"/>
      <c r="WED818" s="47"/>
      <c r="WEE818" s="47"/>
      <c r="WEF818" s="47"/>
      <c r="WEG818" s="47"/>
      <c r="WEH818" s="47"/>
      <c r="WEI818" s="47"/>
      <c r="WEJ818" s="47"/>
      <c r="WEK818" s="47"/>
      <c r="WEL818" s="47"/>
      <c r="WEM818" s="47"/>
      <c r="WEN818" s="47"/>
      <c r="WEO818" s="47"/>
      <c r="WEP818" s="47"/>
      <c r="WEQ818" s="47"/>
      <c r="WER818" s="47"/>
      <c r="WES818" s="47"/>
      <c r="WET818" s="47"/>
      <c r="WEU818" s="47"/>
      <c r="WEV818" s="47"/>
      <c r="WEW818" s="47"/>
      <c r="WEX818" s="47"/>
      <c r="WEY818" s="47"/>
      <c r="WEZ818" s="47"/>
      <c r="WFA818" s="47"/>
      <c r="WFB818" s="47"/>
      <c r="WFC818" s="47"/>
      <c r="WFD818" s="47"/>
      <c r="WFE818" s="47"/>
      <c r="WFF818" s="47"/>
      <c r="WFG818" s="47"/>
      <c r="WFH818" s="47"/>
      <c r="WFI818" s="47"/>
      <c r="WFJ818" s="47"/>
      <c r="WFK818" s="47"/>
      <c r="WFL818" s="47"/>
      <c r="WFM818" s="47"/>
      <c r="WFN818" s="47"/>
      <c r="WFO818" s="47"/>
      <c r="WFP818" s="47"/>
      <c r="WFQ818" s="47"/>
      <c r="WFR818" s="47"/>
      <c r="WFS818" s="47"/>
      <c r="WFT818" s="47"/>
      <c r="WFU818" s="47"/>
      <c r="WFV818" s="47"/>
      <c r="WFW818" s="47"/>
      <c r="WFX818" s="47"/>
      <c r="WFY818" s="47"/>
      <c r="WFZ818" s="47"/>
      <c r="WGA818" s="47"/>
      <c r="WGB818" s="47"/>
      <c r="WGC818" s="47"/>
      <c r="WGD818" s="47"/>
      <c r="WGE818" s="47"/>
      <c r="WGF818" s="47"/>
      <c r="WGG818" s="47"/>
      <c r="WGH818" s="47"/>
      <c r="WGI818" s="47"/>
      <c r="WGJ818" s="47"/>
      <c r="WGK818" s="47"/>
      <c r="WGL818" s="47"/>
      <c r="WGM818" s="47"/>
      <c r="WGN818" s="47"/>
      <c r="WGO818" s="47"/>
      <c r="WGP818" s="47"/>
      <c r="WGQ818" s="47"/>
      <c r="WGR818" s="47"/>
      <c r="WGS818" s="47"/>
      <c r="WGT818" s="47"/>
      <c r="WGU818" s="47"/>
      <c r="WGV818" s="47"/>
      <c r="WGW818" s="47"/>
      <c r="WGX818" s="47"/>
      <c r="WGY818" s="47"/>
      <c r="WGZ818" s="47"/>
      <c r="WHA818" s="47"/>
      <c r="WHB818" s="47"/>
      <c r="WHC818" s="47"/>
      <c r="WHD818" s="47"/>
      <c r="WHE818" s="47"/>
      <c r="WHF818" s="47"/>
      <c r="WHG818" s="47"/>
      <c r="WHH818" s="47"/>
      <c r="WHI818" s="47"/>
      <c r="WHJ818" s="47"/>
      <c r="WHK818" s="47"/>
      <c r="WHL818" s="47"/>
      <c r="WHM818" s="47"/>
      <c r="WHN818" s="47"/>
      <c r="WHO818" s="47"/>
      <c r="WHP818" s="47"/>
      <c r="WHQ818" s="47"/>
      <c r="WHR818" s="47"/>
      <c r="WHS818" s="47"/>
      <c r="WHT818" s="47"/>
      <c r="WHU818" s="47"/>
      <c r="WHV818" s="47"/>
      <c r="WHW818" s="47"/>
      <c r="WHX818" s="47"/>
      <c r="WHY818" s="47"/>
      <c r="WHZ818" s="47"/>
      <c r="WIA818" s="47"/>
      <c r="WIB818" s="47"/>
      <c r="WIC818" s="47"/>
      <c r="WID818" s="47"/>
      <c r="WIE818" s="47"/>
      <c r="WIF818" s="47"/>
      <c r="WIG818" s="47"/>
      <c r="WIH818" s="47"/>
      <c r="WII818" s="47"/>
      <c r="WIJ818" s="47"/>
      <c r="WIK818" s="47"/>
      <c r="WIL818" s="47"/>
      <c r="WIM818" s="47"/>
      <c r="WIN818" s="47"/>
      <c r="WIO818" s="47"/>
      <c r="WIP818" s="47"/>
      <c r="WIQ818" s="47"/>
      <c r="WIR818" s="47"/>
      <c r="WIS818" s="47"/>
      <c r="WIT818" s="47"/>
      <c r="WIU818" s="47"/>
      <c r="WIV818" s="47"/>
      <c r="WIW818" s="47"/>
      <c r="WIX818" s="47"/>
      <c r="WIY818" s="47"/>
      <c r="WIZ818" s="47"/>
      <c r="WJA818" s="47"/>
      <c r="WJB818" s="47"/>
      <c r="WJC818" s="47"/>
      <c r="WJD818" s="47"/>
      <c r="WJE818" s="47"/>
      <c r="WJF818" s="47"/>
      <c r="WJG818" s="47"/>
      <c r="WJH818" s="47"/>
      <c r="WJI818" s="47"/>
      <c r="WJJ818" s="47"/>
      <c r="WJK818" s="47"/>
      <c r="WJL818" s="47"/>
      <c r="WJM818" s="47"/>
      <c r="WJN818" s="47"/>
      <c r="WJO818" s="47"/>
      <c r="WJP818" s="47"/>
      <c r="WJQ818" s="47"/>
      <c r="WJR818" s="47"/>
      <c r="WJS818" s="47"/>
      <c r="WJT818" s="47"/>
      <c r="WJU818" s="47"/>
      <c r="WJV818" s="47"/>
      <c r="WJW818" s="47"/>
      <c r="WJX818" s="47"/>
      <c r="WJY818" s="47"/>
      <c r="WJZ818" s="47"/>
      <c r="WKA818" s="47"/>
      <c r="WKB818" s="47"/>
      <c r="WKC818" s="47"/>
      <c r="WKD818" s="47"/>
      <c r="WKE818" s="47"/>
      <c r="WKF818" s="47"/>
      <c r="WKG818" s="47"/>
      <c r="WKH818" s="47"/>
      <c r="WKI818" s="47"/>
      <c r="WKJ818" s="47"/>
      <c r="WKK818" s="47"/>
      <c r="WKL818" s="47"/>
      <c r="WKM818" s="47"/>
      <c r="WKN818" s="47"/>
      <c r="WKO818" s="47"/>
      <c r="WKP818" s="47"/>
      <c r="WKQ818" s="47"/>
      <c r="WKR818" s="47"/>
      <c r="WKS818" s="47"/>
      <c r="WKT818" s="47"/>
      <c r="WKU818" s="47"/>
      <c r="WKV818" s="47"/>
      <c r="WKW818" s="47"/>
      <c r="WKX818" s="47"/>
      <c r="WKY818" s="47"/>
      <c r="WKZ818" s="47"/>
      <c r="WLA818" s="47"/>
      <c r="WLB818" s="47"/>
      <c r="WLC818" s="47"/>
      <c r="WLD818" s="47"/>
      <c r="WLE818" s="47"/>
      <c r="WLF818" s="47"/>
      <c r="WLG818" s="47"/>
      <c r="WLH818" s="47"/>
      <c r="WLI818" s="47"/>
      <c r="WLJ818" s="47"/>
      <c r="WLK818" s="47"/>
      <c r="WLL818" s="47"/>
      <c r="WLM818" s="47"/>
      <c r="WLN818" s="47"/>
      <c r="WLO818" s="47"/>
      <c r="WLP818" s="47"/>
      <c r="WLQ818" s="47"/>
      <c r="WLR818" s="47"/>
      <c r="WLS818" s="47"/>
      <c r="WLT818" s="47"/>
      <c r="WLU818" s="47"/>
      <c r="WLV818" s="47"/>
      <c r="WLW818" s="47"/>
      <c r="WLX818" s="47"/>
      <c r="WLY818" s="47"/>
      <c r="WLZ818" s="47"/>
      <c r="WMA818" s="47"/>
      <c r="WMB818" s="47"/>
      <c r="WMC818" s="47"/>
      <c r="WMD818" s="47"/>
      <c r="WME818" s="47"/>
      <c r="WMF818" s="47"/>
      <c r="WMG818" s="47"/>
      <c r="WMH818" s="47"/>
      <c r="WMI818" s="47"/>
      <c r="WMJ818" s="47"/>
      <c r="WMK818" s="47"/>
      <c r="WML818" s="47"/>
      <c r="WMM818" s="47"/>
      <c r="WMN818" s="47"/>
      <c r="WMO818" s="47"/>
      <c r="WMP818" s="47"/>
      <c r="WMQ818" s="47"/>
      <c r="WMR818" s="47"/>
      <c r="WMS818" s="47"/>
      <c r="WMT818" s="47"/>
      <c r="WMU818" s="47"/>
      <c r="WMV818" s="47"/>
      <c r="WMW818" s="47"/>
      <c r="WMX818" s="47"/>
      <c r="WMY818" s="47"/>
      <c r="WMZ818" s="47"/>
      <c r="WNA818" s="47"/>
      <c r="WNB818" s="47"/>
      <c r="WNC818" s="47"/>
      <c r="WND818" s="47"/>
      <c r="WNE818" s="47"/>
      <c r="WNF818" s="47"/>
      <c r="WNG818" s="47"/>
      <c r="WNH818" s="47"/>
      <c r="WNI818" s="47"/>
      <c r="WNJ818" s="47"/>
      <c r="WNK818" s="47"/>
      <c r="WNL818" s="47"/>
      <c r="WNM818" s="47"/>
      <c r="WNN818" s="47"/>
      <c r="WNO818" s="47"/>
      <c r="WNP818" s="47"/>
      <c r="WNQ818" s="47"/>
      <c r="WNR818" s="47"/>
      <c r="WNS818" s="47"/>
      <c r="WNT818" s="47"/>
      <c r="WNU818" s="47"/>
      <c r="WNV818" s="47"/>
      <c r="WNW818" s="47"/>
      <c r="WNX818" s="47"/>
      <c r="WNY818" s="47"/>
      <c r="WNZ818" s="47"/>
      <c r="WOA818" s="47"/>
      <c r="WOB818" s="47"/>
      <c r="WOC818" s="47"/>
      <c r="WOD818" s="47"/>
      <c r="WOE818" s="47"/>
      <c r="WOF818" s="47"/>
      <c r="WOG818" s="47"/>
      <c r="WOH818" s="47"/>
      <c r="WOI818" s="47"/>
      <c r="WOJ818" s="47"/>
      <c r="WOK818" s="47"/>
      <c r="WOL818" s="47"/>
      <c r="WOM818" s="47"/>
      <c r="WON818" s="47"/>
      <c r="WOO818" s="47"/>
      <c r="WOP818" s="47"/>
      <c r="WOQ818" s="47"/>
      <c r="WOR818" s="47"/>
      <c r="WOS818" s="47"/>
      <c r="WOT818" s="47"/>
      <c r="WOU818" s="47"/>
      <c r="WOV818" s="47"/>
      <c r="WOW818" s="47"/>
      <c r="WOX818" s="47"/>
      <c r="WOY818" s="47"/>
      <c r="WOZ818" s="47"/>
      <c r="WPA818" s="47"/>
      <c r="WPB818" s="47"/>
      <c r="WPC818" s="47"/>
      <c r="WPD818" s="47"/>
      <c r="WPE818" s="47"/>
      <c r="WPF818" s="47"/>
      <c r="WPG818" s="47"/>
      <c r="WPH818" s="47"/>
      <c r="WPI818" s="47"/>
      <c r="WPJ818" s="47"/>
      <c r="WPK818" s="47"/>
      <c r="WPL818" s="47"/>
      <c r="WPM818" s="47"/>
      <c r="WPN818" s="47"/>
      <c r="WPO818" s="47"/>
      <c r="WPP818" s="47"/>
      <c r="WPQ818" s="47"/>
      <c r="WPR818" s="47"/>
      <c r="WPS818" s="47"/>
      <c r="WPT818" s="47"/>
      <c r="WPU818" s="47"/>
      <c r="WPV818" s="47"/>
      <c r="WPW818" s="47"/>
      <c r="WPX818" s="47"/>
      <c r="WPY818" s="47"/>
      <c r="WPZ818" s="47"/>
      <c r="WQA818" s="47"/>
      <c r="WQB818" s="47"/>
      <c r="WQC818" s="47"/>
      <c r="WQD818" s="47"/>
      <c r="WQE818" s="47"/>
      <c r="WQF818" s="47"/>
      <c r="WQG818" s="47"/>
      <c r="WQH818" s="47"/>
      <c r="WQI818" s="47"/>
      <c r="WQJ818" s="47"/>
      <c r="WQK818" s="47"/>
      <c r="WQL818" s="47"/>
      <c r="WQM818" s="47"/>
      <c r="WQN818" s="47"/>
      <c r="WQO818" s="47"/>
      <c r="WQP818" s="47"/>
      <c r="WQQ818" s="47"/>
      <c r="WQR818" s="47"/>
      <c r="WQS818" s="47"/>
      <c r="WQT818" s="47"/>
      <c r="WQU818" s="47"/>
      <c r="WQV818" s="47"/>
      <c r="WQW818" s="47"/>
      <c r="WQX818" s="47"/>
      <c r="WQY818" s="47"/>
      <c r="WQZ818" s="47"/>
      <c r="WRA818" s="47"/>
      <c r="WRB818" s="47"/>
      <c r="WRC818" s="47"/>
      <c r="WRD818" s="47"/>
      <c r="WRE818" s="47"/>
      <c r="WRF818" s="47"/>
      <c r="WRG818" s="47"/>
      <c r="WRH818" s="47"/>
      <c r="WRI818" s="47"/>
      <c r="WRJ818" s="47"/>
      <c r="WRK818" s="47"/>
      <c r="WRL818" s="47"/>
      <c r="WRM818" s="47"/>
      <c r="WRN818" s="47"/>
      <c r="WRO818" s="47"/>
      <c r="WRP818" s="47"/>
      <c r="WRQ818" s="47"/>
      <c r="WRR818" s="47"/>
      <c r="WRS818" s="47"/>
      <c r="WRT818" s="47"/>
      <c r="WRU818" s="47"/>
      <c r="WRV818" s="47"/>
      <c r="WRW818" s="47"/>
      <c r="WRX818" s="47"/>
      <c r="WRY818" s="47"/>
      <c r="WRZ818" s="47"/>
      <c r="WSA818" s="47"/>
      <c r="WSB818" s="47"/>
      <c r="WSC818" s="47"/>
      <c r="WSD818" s="47"/>
      <c r="WSE818" s="47"/>
      <c r="WSF818" s="47"/>
      <c r="WSG818" s="47"/>
      <c r="WSH818" s="47"/>
      <c r="WSI818" s="47"/>
      <c r="WSJ818" s="47"/>
      <c r="WSK818" s="47"/>
      <c r="WSL818" s="47"/>
      <c r="WSM818" s="47"/>
      <c r="WSN818" s="47"/>
      <c r="WSO818" s="47"/>
      <c r="WSP818" s="47"/>
      <c r="WSQ818" s="47"/>
      <c r="WSR818" s="47"/>
      <c r="WSS818" s="47"/>
      <c r="WST818" s="47"/>
      <c r="WSU818" s="47"/>
      <c r="WSV818" s="47"/>
      <c r="WSW818" s="47"/>
      <c r="WSX818" s="47"/>
      <c r="WSY818" s="47"/>
      <c r="WSZ818" s="47"/>
      <c r="WTA818" s="47"/>
      <c r="WTB818" s="47"/>
      <c r="WTC818" s="47"/>
      <c r="WTD818" s="47"/>
      <c r="WTE818" s="47"/>
      <c r="WTF818" s="47"/>
      <c r="WTG818" s="47"/>
      <c r="WTH818" s="47"/>
      <c r="WTI818" s="47"/>
      <c r="WTJ818" s="47"/>
      <c r="WTK818" s="47"/>
      <c r="WTL818" s="47"/>
      <c r="WTM818" s="47"/>
      <c r="WTN818" s="47"/>
      <c r="WTO818" s="47"/>
      <c r="WTP818" s="47"/>
      <c r="WTQ818" s="47"/>
      <c r="WTR818" s="47"/>
      <c r="WTS818" s="47"/>
      <c r="WTT818" s="47"/>
      <c r="WTU818" s="47"/>
      <c r="WTV818" s="47"/>
      <c r="WTW818" s="47"/>
      <c r="WTX818" s="47"/>
      <c r="WTY818" s="47"/>
      <c r="WTZ818" s="47"/>
      <c r="WUA818" s="47"/>
      <c r="WUB818" s="47"/>
      <c r="WUC818" s="47"/>
      <c r="WUD818" s="47"/>
      <c r="WUE818" s="47"/>
      <c r="WUF818" s="47"/>
      <c r="WUG818" s="47"/>
      <c r="WUH818" s="47"/>
      <c r="WUI818" s="47"/>
      <c r="WUJ818" s="47"/>
      <c r="WUK818" s="47"/>
      <c r="WUL818" s="47"/>
      <c r="WUM818" s="47"/>
      <c r="WUN818" s="47"/>
      <c r="WUO818" s="47"/>
      <c r="WUP818" s="47"/>
      <c r="WUQ818" s="47"/>
      <c r="WUR818" s="47"/>
      <c r="WUS818" s="47"/>
      <c r="WUT818" s="47"/>
      <c r="WUU818" s="47"/>
      <c r="WUV818" s="47"/>
      <c r="WUW818" s="47"/>
      <c r="WUX818" s="47"/>
      <c r="WUY818" s="47"/>
      <c r="WUZ818" s="47"/>
      <c r="WVA818" s="47"/>
      <c r="WVB818" s="47"/>
      <c r="WVC818" s="47"/>
      <c r="WVD818" s="47"/>
      <c r="WVE818" s="47"/>
      <c r="WVF818" s="47"/>
      <c r="WVG818" s="47"/>
      <c r="WVH818" s="47"/>
      <c r="WVI818" s="47"/>
      <c r="WVJ818" s="47"/>
      <c r="WVK818" s="47"/>
      <c r="WVL818" s="47"/>
      <c r="WVM818" s="47"/>
      <c r="WVN818" s="47"/>
      <c r="WVO818" s="47"/>
      <c r="WVP818" s="47"/>
      <c r="WVQ818" s="47"/>
      <c r="WVR818" s="47"/>
      <c r="WVS818" s="47"/>
      <c r="WVT818" s="47"/>
      <c r="WVU818" s="47"/>
      <c r="WVV818" s="47"/>
      <c r="WVW818" s="47"/>
      <c r="WVX818" s="47"/>
      <c r="WVY818" s="47"/>
      <c r="WVZ818" s="47"/>
      <c r="WWA818" s="47"/>
      <c r="WWB818" s="47"/>
      <c r="WWC818" s="47"/>
      <c r="WWD818" s="47"/>
      <c r="WWE818" s="47"/>
      <c r="WWF818" s="47"/>
      <c r="WWG818" s="47"/>
      <c r="WWH818" s="47"/>
      <c r="WWI818" s="47"/>
      <c r="WWJ818" s="47"/>
      <c r="WWK818" s="47"/>
      <c r="WWL818" s="47"/>
      <c r="WWM818" s="47"/>
      <c r="WWN818" s="47"/>
      <c r="WWO818" s="47"/>
      <c r="WWP818" s="47"/>
      <c r="WWQ818" s="47"/>
      <c r="WWR818" s="47"/>
      <c r="WWS818" s="47"/>
      <c r="WWT818" s="47"/>
      <c r="WWU818" s="47"/>
      <c r="WWV818" s="47"/>
      <c r="WWW818" s="47"/>
      <c r="WWX818" s="47"/>
      <c r="WWY818" s="47"/>
      <c r="WWZ818" s="47"/>
      <c r="WXA818" s="47"/>
      <c r="WXB818" s="47"/>
      <c r="WXC818" s="47"/>
      <c r="WXD818" s="47"/>
      <c r="WXE818" s="47"/>
      <c r="WXF818" s="47"/>
      <c r="WXG818" s="47"/>
      <c r="WXH818" s="47"/>
      <c r="WXI818" s="47"/>
      <c r="WXJ818" s="47"/>
      <c r="WXK818" s="47"/>
      <c r="WXL818" s="47"/>
      <c r="WXM818" s="47"/>
      <c r="WXN818" s="47"/>
      <c r="WXO818" s="47"/>
      <c r="WXP818" s="47"/>
      <c r="WXQ818" s="47"/>
      <c r="WXR818" s="47"/>
      <c r="WXS818" s="47"/>
      <c r="WXT818" s="47"/>
      <c r="WXU818" s="47"/>
      <c r="WXV818" s="47"/>
      <c r="WXW818" s="47"/>
      <c r="WXX818" s="47"/>
      <c r="WXY818" s="47"/>
      <c r="WXZ818" s="47"/>
      <c r="WYA818" s="47"/>
      <c r="WYB818" s="47"/>
      <c r="WYC818" s="47"/>
      <c r="WYD818" s="47"/>
      <c r="WYE818" s="47"/>
      <c r="WYF818" s="47"/>
      <c r="WYG818" s="47"/>
      <c r="WYH818" s="47"/>
      <c r="WYI818" s="47"/>
      <c r="WYJ818" s="47"/>
      <c r="WYK818" s="47"/>
      <c r="WYL818" s="47"/>
      <c r="WYM818" s="47"/>
      <c r="WYN818" s="47"/>
      <c r="WYO818" s="47"/>
      <c r="WYP818" s="47"/>
      <c r="WYQ818" s="47"/>
      <c r="WYR818" s="47"/>
      <c r="WYS818" s="47"/>
      <c r="WYT818" s="47"/>
      <c r="WYU818" s="47"/>
      <c r="WYV818" s="47"/>
      <c r="WYW818" s="47"/>
      <c r="WYX818" s="47"/>
      <c r="WYY818" s="47"/>
      <c r="WYZ818" s="47"/>
      <c r="WZA818" s="47"/>
      <c r="WZB818" s="47"/>
      <c r="WZC818" s="47"/>
      <c r="WZD818" s="47"/>
      <c r="WZE818" s="47"/>
      <c r="WZF818" s="47"/>
      <c r="WZG818" s="47"/>
      <c r="WZH818" s="47"/>
      <c r="WZI818" s="47"/>
      <c r="WZJ818" s="47"/>
      <c r="WZK818" s="47"/>
      <c r="WZL818" s="47"/>
      <c r="WZM818" s="47"/>
      <c r="WZN818" s="47"/>
      <c r="WZO818" s="47"/>
      <c r="WZP818" s="47"/>
      <c r="WZQ818" s="47"/>
      <c r="WZR818" s="47"/>
      <c r="WZS818" s="47"/>
      <c r="WZT818" s="47"/>
      <c r="WZU818" s="47"/>
      <c r="WZV818" s="47"/>
      <c r="WZW818" s="47"/>
      <c r="WZX818" s="47"/>
      <c r="WZY818" s="47"/>
      <c r="WZZ818" s="47"/>
      <c r="XAA818" s="47"/>
      <c r="XAB818" s="47"/>
      <c r="XAC818" s="47"/>
      <c r="XAD818" s="47"/>
      <c r="XAE818" s="47"/>
      <c r="XAF818" s="47"/>
      <c r="XAG818" s="47"/>
      <c r="XAH818" s="47"/>
      <c r="XAI818" s="47"/>
      <c r="XAJ818" s="47"/>
      <c r="XAK818" s="47"/>
      <c r="XAL818" s="47"/>
      <c r="XAM818" s="47"/>
      <c r="XAN818" s="47"/>
      <c r="XAO818" s="47"/>
      <c r="XAP818" s="47"/>
      <c r="XAQ818" s="47"/>
      <c r="XAR818" s="47"/>
      <c r="XAS818" s="47"/>
      <c r="XAT818" s="47"/>
      <c r="XAU818" s="47"/>
      <c r="XAV818" s="47"/>
      <c r="XAW818" s="47"/>
      <c r="XAX818" s="47"/>
      <c r="XAY818" s="47"/>
      <c r="XAZ818" s="47"/>
      <c r="XBA818" s="47"/>
      <c r="XBB818" s="47"/>
      <c r="XBC818" s="47"/>
      <c r="XBD818" s="47"/>
      <c r="XBE818" s="47"/>
      <c r="XBF818" s="47"/>
      <c r="XBG818" s="47"/>
      <c r="XBH818" s="47"/>
      <c r="XBI818" s="47"/>
      <c r="XBJ818" s="47"/>
      <c r="XBK818" s="47"/>
      <c r="XBL818" s="47"/>
      <c r="XBM818" s="47"/>
      <c r="XBN818" s="47"/>
      <c r="XBO818" s="47"/>
      <c r="XBP818" s="47"/>
      <c r="XBQ818" s="47"/>
      <c r="XBR818" s="47"/>
      <c r="XBS818" s="47"/>
      <c r="XBT818" s="47"/>
      <c r="XBU818" s="47"/>
      <c r="XBV818" s="47"/>
      <c r="XBW818" s="47"/>
      <c r="XBX818" s="47"/>
      <c r="XBY818" s="47"/>
      <c r="XBZ818" s="47"/>
      <c r="XCA818" s="47"/>
      <c r="XCB818" s="47"/>
      <c r="XCC818" s="47"/>
      <c r="XCD818" s="47"/>
      <c r="XCE818" s="47"/>
      <c r="XCF818" s="47"/>
      <c r="XCG818" s="47"/>
      <c r="XCH818" s="47"/>
      <c r="XCI818" s="47"/>
      <c r="XCJ818" s="47"/>
      <c r="XCK818" s="47"/>
      <c r="XCL818" s="47"/>
      <c r="XCM818" s="47"/>
      <c r="XCN818" s="47"/>
      <c r="XCO818" s="47"/>
      <c r="XCP818" s="47"/>
      <c r="XCQ818" s="47"/>
      <c r="XCR818" s="47"/>
      <c r="XCS818" s="47"/>
      <c r="XCT818" s="47"/>
      <c r="XCU818" s="47"/>
      <c r="XCV818" s="47"/>
      <c r="XCW818" s="47"/>
      <c r="XCX818" s="47"/>
      <c r="XCY818" s="47"/>
      <c r="XCZ818" s="47"/>
      <c r="XDA818" s="47"/>
      <c r="XDB818" s="47"/>
      <c r="XDC818" s="47"/>
      <c r="XDD818" s="47"/>
      <c r="XDE818" s="47"/>
      <c r="XDF818" s="47"/>
      <c r="XDG818" s="47"/>
      <c r="XDH818" s="47"/>
      <c r="XDI818" s="47"/>
      <c r="XDJ818" s="47"/>
      <c r="XDK818" s="47"/>
      <c r="XDL818" s="47"/>
      <c r="XDM818" s="47"/>
      <c r="XDN818" s="47"/>
      <c r="XDO818" s="47"/>
      <c r="XDP818" s="47"/>
      <c r="XDQ818" s="47"/>
      <c r="XDR818" s="47"/>
      <c r="XDS818" s="47"/>
      <c r="XDT818" s="47"/>
      <c r="XDU818" s="47"/>
      <c r="XDV818" s="47"/>
      <c r="XDW818" s="47"/>
      <c r="XDX818" s="47"/>
      <c r="XDY818" s="47"/>
      <c r="XDZ818" s="47"/>
      <c r="XEA818" s="47"/>
      <c r="XEB818" s="47"/>
      <c r="XEC818" s="47"/>
      <c r="XED818" s="47"/>
      <c r="XEE818" s="47"/>
      <c r="XEF818" s="47"/>
      <c r="XEG818" s="47"/>
      <c r="XEH818" s="47"/>
      <c r="XEI818" s="47"/>
      <c r="XEJ818" s="47"/>
      <c r="XEK818" s="47"/>
      <c r="XEL818" s="47"/>
      <c r="XEM818" s="47"/>
      <c r="XEN818" s="47"/>
      <c r="XEO818" s="47"/>
      <c r="XEP818" s="47"/>
      <c r="XEQ818" s="47"/>
      <c r="XER818" s="47"/>
      <c r="XES818" s="47"/>
      <c r="XET818" s="47"/>
      <c r="XEU818" s="47"/>
      <c r="XEV818" s="47"/>
      <c r="XEW818" s="47"/>
      <c r="XEX818" s="47"/>
    </row>
    <row r="819" spans="1:16378" s="4" customFormat="1" x14ac:dyDescent="0.2">
      <c r="A819" s="48">
        <v>3113</v>
      </c>
      <c r="B819" s="48">
        <v>5171</v>
      </c>
      <c r="C819" s="140">
        <v>20228000000</v>
      </c>
      <c r="D819" s="71" t="s">
        <v>254</v>
      </c>
      <c r="E819" s="71" t="s">
        <v>267</v>
      </c>
      <c r="F819" s="73"/>
      <c r="G819" s="74">
        <v>4600000</v>
      </c>
    </row>
    <row r="820" spans="1:16378" s="4" customFormat="1" x14ac:dyDescent="0.2">
      <c r="A820" s="48">
        <v>3111</v>
      </c>
      <c r="B820" s="48">
        <v>5171</v>
      </c>
      <c r="C820" s="140">
        <v>20229000000</v>
      </c>
      <c r="D820" s="71" t="s">
        <v>255</v>
      </c>
      <c r="E820" s="71" t="s">
        <v>267</v>
      </c>
      <c r="F820" s="73"/>
      <c r="G820" s="74">
        <v>2000000</v>
      </c>
    </row>
    <row r="821" spans="1:16378" s="4" customFormat="1" x14ac:dyDescent="0.2">
      <c r="A821" s="48">
        <v>3113</v>
      </c>
      <c r="B821" s="48">
        <v>5171</v>
      </c>
      <c r="C821" s="140">
        <v>20231000000</v>
      </c>
      <c r="D821" s="71" t="s">
        <v>256</v>
      </c>
      <c r="E821" s="71" t="s">
        <v>267</v>
      </c>
      <c r="F821" s="73"/>
      <c r="G821" s="74">
        <v>200000</v>
      </c>
    </row>
    <row r="822" spans="1:16378" s="4" customFormat="1" x14ac:dyDescent="0.2">
      <c r="A822" s="48">
        <v>3111</v>
      </c>
      <c r="B822" s="48">
        <v>5171</v>
      </c>
      <c r="C822" s="140">
        <v>20232000000</v>
      </c>
      <c r="D822" s="71" t="s">
        <v>257</v>
      </c>
      <c r="E822" s="71" t="s">
        <v>267</v>
      </c>
      <c r="F822" s="73"/>
      <c r="G822" s="74">
        <v>200000</v>
      </c>
    </row>
    <row r="823" spans="1:16378" s="4" customFormat="1" x14ac:dyDescent="0.2">
      <c r="A823" s="48">
        <v>3111</v>
      </c>
      <c r="B823" s="48">
        <v>6121</v>
      </c>
      <c r="C823" s="140">
        <v>20233000000</v>
      </c>
      <c r="D823" s="71" t="s">
        <v>1182</v>
      </c>
      <c r="E823" s="71" t="s">
        <v>267</v>
      </c>
      <c r="F823" s="73"/>
      <c r="G823" s="74">
        <v>5047040</v>
      </c>
    </row>
    <row r="824" spans="1:16378" s="4" customFormat="1" x14ac:dyDescent="0.2">
      <c r="A824" s="48">
        <v>3113</v>
      </c>
      <c r="B824" s="48">
        <v>6121</v>
      </c>
      <c r="C824" s="140">
        <v>20234000000</v>
      </c>
      <c r="D824" s="71" t="s">
        <v>258</v>
      </c>
      <c r="E824" s="71" t="s">
        <v>267</v>
      </c>
      <c r="F824" s="73"/>
      <c r="G824" s="74">
        <v>2668161</v>
      </c>
    </row>
    <row r="825" spans="1:16378" s="4" customFormat="1" x14ac:dyDescent="0.2">
      <c r="A825" s="48">
        <v>3111</v>
      </c>
      <c r="B825" s="48">
        <v>6121</v>
      </c>
      <c r="C825" s="140">
        <v>20769000000</v>
      </c>
      <c r="D825" s="72" t="s">
        <v>263</v>
      </c>
      <c r="E825" s="71" t="s">
        <v>267</v>
      </c>
      <c r="F825" s="73"/>
      <c r="G825" s="74">
        <v>750000</v>
      </c>
    </row>
    <row r="826" spans="1:16378" s="4" customFormat="1" x14ac:dyDescent="0.2">
      <c r="A826" s="308">
        <v>3113</v>
      </c>
      <c r="B826" s="308">
        <v>6121</v>
      </c>
      <c r="C826" s="309">
        <v>20770000000</v>
      </c>
      <c r="D826" s="72" t="s">
        <v>264</v>
      </c>
      <c r="E826" s="71" t="s">
        <v>267</v>
      </c>
      <c r="F826" s="73"/>
      <c r="G826" s="74">
        <v>750000</v>
      </c>
    </row>
    <row r="827" spans="1:16378" s="68" customFormat="1" x14ac:dyDescent="0.2">
      <c r="A827" s="71">
        <v>3113</v>
      </c>
      <c r="B827" s="71">
        <v>6121</v>
      </c>
      <c r="C827" s="71" t="s">
        <v>1205</v>
      </c>
      <c r="D827" s="72" t="s">
        <v>1204</v>
      </c>
      <c r="E827" s="71" t="s">
        <v>267</v>
      </c>
      <c r="F827" s="73"/>
      <c r="G827" s="74">
        <v>5600000</v>
      </c>
    </row>
    <row r="828" spans="1:16378" s="68" customFormat="1" x14ac:dyDescent="0.2">
      <c r="A828" s="71">
        <v>3113</v>
      </c>
      <c r="B828" s="71">
        <v>6121</v>
      </c>
      <c r="C828" s="71" t="s">
        <v>1205</v>
      </c>
      <c r="D828" s="72" t="s">
        <v>1206</v>
      </c>
      <c r="E828" s="71" t="s">
        <v>267</v>
      </c>
      <c r="F828" s="73"/>
      <c r="G828" s="74">
        <v>2000000</v>
      </c>
    </row>
    <row r="829" spans="1:16378" s="68" customFormat="1" x14ac:dyDescent="0.2">
      <c r="A829" s="71">
        <v>3113</v>
      </c>
      <c r="B829" s="71">
        <v>6121</v>
      </c>
      <c r="C829" s="71" t="s">
        <v>1205</v>
      </c>
      <c r="D829" s="72" t="s">
        <v>1207</v>
      </c>
      <c r="E829" s="71" t="s">
        <v>267</v>
      </c>
      <c r="F829" s="73"/>
      <c r="G829" s="74">
        <v>2100000</v>
      </c>
    </row>
    <row r="830" spans="1:16378" s="68" customFormat="1" x14ac:dyDescent="0.2">
      <c r="A830" s="71">
        <v>3113</v>
      </c>
      <c r="B830" s="71">
        <v>6121</v>
      </c>
      <c r="C830" s="71" t="s">
        <v>1205</v>
      </c>
      <c r="D830" s="72" t="s">
        <v>1208</v>
      </c>
      <c r="E830" s="71" t="s">
        <v>267</v>
      </c>
      <c r="F830" s="73"/>
      <c r="G830" s="74">
        <v>2050000</v>
      </c>
    </row>
    <row r="831" spans="1:16378" s="68" customFormat="1" x14ac:dyDescent="0.2">
      <c r="A831" s="71">
        <v>3113</v>
      </c>
      <c r="B831" s="71">
        <v>6121</v>
      </c>
      <c r="C831" s="71" t="s">
        <v>1205</v>
      </c>
      <c r="D831" s="72" t="s">
        <v>1209</v>
      </c>
      <c r="E831" s="71" t="s">
        <v>267</v>
      </c>
      <c r="F831" s="73"/>
      <c r="G831" s="74">
        <v>2050000</v>
      </c>
    </row>
    <row r="832" spans="1:16378" s="68" customFormat="1" x14ac:dyDescent="0.2">
      <c r="A832" s="71">
        <v>6171</v>
      </c>
      <c r="B832" s="71">
        <v>5169</v>
      </c>
      <c r="C832" s="71" t="s">
        <v>1205</v>
      </c>
      <c r="D832" s="72" t="s">
        <v>1210</v>
      </c>
      <c r="E832" s="71" t="s">
        <v>267</v>
      </c>
      <c r="F832" s="73"/>
      <c r="G832" s="74">
        <v>1000000</v>
      </c>
    </row>
    <row r="833" spans="1:7" s="68" customFormat="1" x14ac:dyDescent="0.2">
      <c r="A833" s="71">
        <v>3111</v>
      </c>
      <c r="B833" s="71">
        <v>6121</v>
      </c>
      <c r="C833" s="71" t="s">
        <v>1205</v>
      </c>
      <c r="D833" s="72" t="s">
        <v>1211</v>
      </c>
      <c r="E833" s="71" t="s">
        <v>267</v>
      </c>
      <c r="F833" s="73"/>
      <c r="G833" s="74">
        <v>800000</v>
      </c>
    </row>
    <row r="834" spans="1:7" s="68" customFormat="1" x14ac:dyDescent="0.2">
      <c r="A834" s="71">
        <v>3111</v>
      </c>
      <c r="B834" s="71">
        <v>6121</v>
      </c>
      <c r="C834" s="71" t="s">
        <v>1205</v>
      </c>
      <c r="D834" s="72" t="s">
        <v>1212</v>
      </c>
      <c r="E834" s="71" t="s">
        <v>267</v>
      </c>
      <c r="F834" s="73"/>
      <c r="G834" s="74">
        <v>2700000</v>
      </c>
    </row>
    <row r="835" spans="1:7" s="10" customFormat="1" x14ac:dyDescent="0.2">
      <c r="A835" s="71">
        <v>6409</v>
      </c>
      <c r="B835" s="71">
        <v>5901</v>
      </c>
      <c r="C835" s="136">
        <v>20192000000</v>
      </c>
      <c r="D835" s="71" t="s">
        <v>8</v>
      </c>
      <c r="E835" s="71" t="s">
        <v>267</v>
      </c>
      <c r="F835" s="63"/>
      <c r="G835" s="61">
        <v>884799</v>
      </c>
    </row>
    <row r="836" spans="1:7" s="10" customFormat="1" ht="15" x14ac:dyDescent="0.2">
      <c r="A836"/>
      <c r="B836"/>
      <c r="C836"/>
      <c r="D836" s="145" t="s">
        <v>23</v>
      </c>
      <c r="E836" s="35"/>
      <c r="F836" s="169">
        <f>SUM(G837:G843)</f>
        <v>4300000</v>
      </c>
      <c r="G836" s="35"/>
    </row>
    <row r="837" spans="1:7" s="4" customFormat="1" x14ac:dyDescent="0.2">
      <c r="A837" s="71">
        <v>3311</v>
      </c>
      <c r="B837" s="71">
        <v>5171</v>
      </c>
      <c r="C837" s="71">
        <v>20230000000</v>
      </c>
      <c r="D837" s="71" t="s">
        <v>1186</v>
      </c>
      <c r="E837" s="71" t="s">
        <v>267</v>
      </c>
      <c r="F837" s="73"/>
      <c r="G837" s="74">
        <v>300000</v>
      </c>
    </row>
    <row r="838" spans="1:7" s="4" customFormat="1" x14ac:dyDescent="0.2">
      <c r="A838" s="71">
        <v>3315</v>
      </c>
      <c r="B838" s="71">
        <v>5171</v>
      </c>
      <c r="C838" s="71">
        <v>20558000000</v>
      </c>
      <c r="D838" s="72" t="s">
        <v>1183</v>
      </c>
      <c r="E838" s="71" t="s">
        <v>267</v>
      </c>
      <c r="F838" s="73"/>
      <c r="G838" s="74">
        <v>500000</v>
      </c>
    </row>
    <row r="839" spans="1:7" s="4" customFormat="1" x14ac:dyDescent="0.2">
      <c r="A839" s="71">
        <v>3315</v>
      </c>
      <c r="B839" s="71">
        <v>5171</v>
      </c>
      <c r="C839" s="71">
        <v>20819000000</v>
      </c>
      <c r="D839" s="71" t="s">
        <v>1184</v>
      </c>
      <c r="E839" s="71" t="s">
        <v>267</v>
      </c>
      <c r="F839" s="73"/>
      <c r="G839" s="74">
        <v>600000</v>
      </c>
    </row>
    <row r="840" spans="1:7" s="4" customFormat="1" x14ac:dyDescent="0.2">
      <c r="A840" s="71">
        <v>3315</v>
      </c>
      <c r="B840" s="71">
        <v>5171</v>
      </c>
      <c r="C840" s="71" t="s">
        <v>1205</v>
      </c>
      <c r="D840" s="71" t="s">
        <v>1185</v>
      </c>
      <c r="E840" s="71" t="s">
        <v>267</v>
      </c>
      <c r="F840" s="73"/>
      <c r="G840" s="74">
        <v>100000</v>
      </c>
    </row>
    <row r="841" spans="1:7" s="68" customFormat="1" x14ac:dyDescent="0.2">
      <c r="A841" s="71">
        <v>3741</v>
      </c>
      <c r="B841" s="71">
        <v>6121</v>
      </c>
      <c r="C841" s="71" t="s">
        <v>1205</v>
      </c>
      <c r="D841" s="71" t="s">
        <v>1214</v>
      </c>
      <c r="E841" s="71" t="s">
        <v>267</v>
      </c>
      <c r="F841" s="73"/>
      <c r="G841" s="74">
        <v>800000</v>
      </c>
    </row>
    <row r="842" spans="1:7" s="68" customFormat="1" x14ac:dyDescent="0.2">
      <c r="A842" s="71">
        <v>3311</v>
      </c>
      <c r="B842" s="71">
        <v>5171</v>
      </c>
      <c r="C842" s="71" t="s">
        <v>1205</v>
      </c>
      <c r="D842" s="71" t="s">
        <v>1215</v>
      </c>
      <c r="E842" s="71" t="s">
        <v>267</v>
      </c>
      <c r="F842" s="73"/>
      <c r="G842" s="74">
        <v>1000000</v>
      </c>
    </row>
    <row r="843" spans="1:7" s="10" customFormat="1" x14ac:dyDescent="0.2">
      <c r="A843" s="71">
        <v>6409</v>
      </c>
      <c r="B843" s="71">
        <v>5901</v>
      </c>
      <c r="C843" s="72">
        <v>20192000000</v>
      </c>
      <c r="D843" s="71" t="s">
        <v>8</v>
      </c>
      <c r="E843" s="71" t="s">
        <v>267</v>
      </c>
      <c r="F843" s="27"/>
      <c r="G843" s="74">
        <v>1000000</v>
      </c>
    </row>
    <row r="844" spans="1:7" s="10" customFormat="1" ht="15" x14ac:dyDescent="0.2">
      <c r="A844"/>
      <c r="B844"/>
      <c r="C844"/>
      <c r="D844" s="145" t="s">
        <v>173</v>
      </c>
      <c r="E844" s="35"/>
      <c r="F844" s="169">
        <f>SUM(G845)</f>
        <v>500000</v>
      </c>
      <c r="G844" s="35"/>
    </row>
    <row r="845" spans="1:7" s="10" customFormat="1" x14ac:dyDescent="0.2">
      <c r="A845" s="71">
        <v>6409</v>
      </c>
      <c r="B845" s="71">
        <v>5901</v>
      </c>
      <c r="C845" s="72">
        <v>20192000000</v>
      </c>
      <c r="D845" s="71" t="s">
        <v>8</v>
      </c>
      <c r="E845" s="71" t="s">
        <v>267</v>
      </c>
      <c r="F845" s="63"/>
      <c r="G845" s="61">
        <v>500000</v>
      </c>
    </row>
    <row r="846" spans="1:7" s="10" customFormat="1" ht="15" x14ac:dyDescent="0.2">
      <c r="A846" s="64"/>
      <c r="B846" s="64"/>
      <c r="C846" s="64"/>
      <c r="D846" s="145" t="s">
        <v>1227</v>
      </c>
      <c r="E846" s="35"/>
      <c r="F846" s="169">
        <f>SUM(G847:G852)</f>
        <v>6000000</v>
      </c>
      <c r="G846" s="35"/>
    </row>
    <row r="847" spans="1:7" s="64" customFormat="1" x14ac:dyDescent="0.2">
      <c r="A847" s="71">
        <v>2143</v>
      </c>
      <c r="B847" s="71">
        <v>5171</v>
      </c>
      <c r="C847" s="133">
        <v>20308000000</v>
      </c>
      <c r="D847" s="102" t="s">
        <v>1187</v>
      </c>
      <c r="E847" s="71" t="s">
        <v>267</v>
      </c>
      <c r="F847" s="82"/>
      <c r="G847" s="93">
        <v>2400000</v>
      </c>
    </row>
    <row r="848" spans="1:7" s="64" customFormat="1" x14ac:dyDescent="0.2">
      <c r="A848" s="71">
        <v>3412</v>
      </c>
      <c r="B848" s="71">
        <v>5171</v>
      </c>
      <c r="C848" s="133">
        <v>20309000000</v>
      </c>
      <c r="D848" s="102" t="s">
        <v>705</v>
      </c>
      <c r="E848" s="71" t="s">
        <v>267</v>
      </c>
      <c r="F848" s="82"/>
      <c r="G848" s="93">
        <v>700000</v>
      </c>
    </row>
    <row r="849" spans="1:7" s="64" customFormat="1" x14ac:dyDescent="0.2">
      <c r="A849" s="71">
        <v>2143</v>
      </c>
      <c r="B849" s="71">
        <v>5171</v>
      </c>
      <c r="C849" s="133">
        <v>20310000000</v>
      </c>
      <c r="D849" s="102" t="s">
        <v>706</v>
      </c>
      <c r="E849" s="71" t="s">
        <v>267</v>
      </c>
      <c r="F849" s="82"/>
      <c r="G849" s="93">
        <v>1700000</v>
      </c>
    </row>
    <row r="850" spans="1:7" s="64" customFormat="1" x14ac:dyDescent="0.2">
      <c r="A850" s="71">
        <v>2143</v>
      </c>
      <c r="B850" s="71">
        <v>5171</v>
      </c>
      <c r="C850" s="133">
        <v>20311000000</v>
      </c>
      <c r="D850" s="102" t="s">
        <v>707</v>
      </c>
      <c r="E850" s="71" t="s">
        <v>267</v>
      </c>
      <c r="F850" s="82"/>
      <c r="G850" s="93">
        <v>500000</v>
      </c>
    </row>
    <row r="851" spans="1:7" s="64" customFormat="1" x14ac:dyDescent="0.2">
      <c r="A851" s="71">
        <v>3412</v>
      </c>
      <c r="B851" s="71">
        <v>5171</v>
      </c>
      <c r="C851" s="133">
        <v>20313000000</v>
      </c>
      <c r="D851" s="102" t="s">
        <v>1217</v>
      </c>
      <c r="E851" s="71" t="s">
        <v>267</v>
      </c>
      <c r="F851" s="82"/>
      <c r="G851" s="93">
        <v>60000</v>
      </c>
    </row>
    <row r="852" spans="1:7" s="10" customFormat="1" x14ac:dyDescent="0.2">
      <c r="A852" s="71">
        <v>6409</v>
      </c>
      <c r="B852" s="71">
        <v>5901</v>
      </c>
      <c r="C852" s="72">
        <v>20192000000</v>
      </c>
      <c r="D852" s="71" t="s">
        <v>8</v>
      </c>
      <c r="E852" s="71" t="s">
        <v>267</v>
      </c>
      <c r="F852" s="63"/>
      <c r="G852" s="61">
        <v>640000</v>
      </c>
    </row>
    <row r="853" spans="1:7" s="10" customFormat="1" ht="15" x14ac:dyDescent="0.2">
      <c r="A853"/>
      <c r="B853"/>
      <c r="C853"/>
      <c r="D853" s="145" t="s">
        <v>1234</v>
      </c>
      <c r="E853" s="35"/>
      <c r="F853" s="117">
        <f>SUM(G854:G861)</f>
        <v>62000000</v>
      </c>
      <c r="G853" s="35"/>
    </row>
    <row r="854" spans="1:7" s="4" customFormat="1" x14ac:dyDescent="0.2">
      <c r="A854" s="51">
        <v>2212</v>
      </c>
      <c r="B854" s="51">
        <v>5171</v>
      </c>
      <c r="C854" s="133">
        <v>20062000000</v>
      </c>
      <c r="D854" s="71" t="s">
        <v>282</v>
      </c>
      <c r="E854" s="72" t="s">
        <v>300</v>
      </c>
      <c r="F854" s="73"/>
      <c r="G854" s="74">
        <v>13700000</v>
      </c>
    </row>
    <row r="855" spans="1:7" s="4" customFormat="1" x14ac:dyDescent="0.2">
      <c r="A855" s="51">
        <v>2212</v>
      </c>
      <c r="B855" s="51">
        <v>5171</v>
      </c>
      <c r="C855" s="133">
        <v>20063000000</v>
      </c>
      <c r="D855" s="71" t="s">
        <v>283</v>
      </c>
      <c r="E855" s="72" t="s">
        <v>300</v>
      </c>
      <c r="F855" s="73"/>
      <c r="G855" s="74">
        <v>13700000</v>
      </c>
    </row>
    <row r="856" spans="1:7" s="4" customFormat="1" x14ac:dyDescent="0.2">
      <c r="A856" s="51">
        <v>2212</v>
      </c>
      <c r="B856" s="51">
        <v>5171</v>
      </c>
      <c r="C856" s="133">
        <v>20074000000</v>
      </c>
      <c r="D856" s="71" t="s">
        <v>284</v>
      </c>
      <c r="E856" s="72" t="s">
        <v>300</v>
      </c>
      <c r="F856" s="73"/>
      <c r="G856" s="74">
        <v>20000000</v>
      </c>
    </row>
    <row r="857" spans="1:7" s="4" customFormat="1" x14ac:dyDescent="0.2">
      <c r="A857" s="51">
        <v>2212</v>
      </c>
      <c r="B857" s="51">
        <v>5171</v>
      </c>
      <c r="C857" s="133">
        <v>20078000000</v>
      </c>
      <c r="D857" s="71" t="s">
        <v>285</v>
      </c>
      <c r="E857" s="72" t="s">
        <v>300</v>
      </c>
      <c r="F857" s="73"/>
      <c r="G857" s="74">
        <v>500000</v>
      </c>
    </row>
    <row r="858" spans="1:7" s="4" customFormat="1" x14ac:dyDescent="0.2">
      <c r="A858" s="51">
        <v>2212</v>
      </c>
      <c r="B858" s="51">
        <v>5171</v>
      </c>
      <c r="C858" s="133">
        <v>20870000000</v>
      </c>
      <c r="D858" s="71" t="s">
        <v>293</v>
      </c>
      <c r="E858" s="72" t="s">
        <v>300</v>
      </c>
      <c r="F858" s="73"/>
      <c r="G858" s="74">
        <v>8500000</v>
      </c>
    </row>
    <row r="859" spans="1:7" s="4" customFormat="1" x14ac:dyDescent="0.2">
      <c r="A859" s="51">
        <v>2212</v>
      </c>
      <c r="B859" s="51">
        <v>5171</v>
      </c>
      <c r="C859" s="133">
        <v>20871000000</v>
      </c>
      <c r="D859" s="71" t="s">
        <v>294</v>
      </c>
      <c r="E859" s="72" t="s">
        <v>300</v>
      </c>
      <c r="F859" s="73"/>
      <c r="G859" s="74">
        <v>4000000</v>
      </c>
    </row>
    <row r="860" spans="1:7" s="4" customFormat="1" x14ac:dyDescent="0.2">
      <c r="A860" s="51">
        <v>2212</v>
      </c>
      <c r="B860" s="51">
        <v>5171</v>
      </c>
      <c r="C860" s="133">
        <v>20080000000</v>
      </c>
      <c r="D860" s="71" t="s">
        <v>287</v>
      </c>
      <c r="E860" s="72" t="s">
        <v>300</v>
      </c>
      <c r="F860" s="73"/>
      <c r="G860" s="74">
        <v>200000</v>
      </c>
    </row>
    <row r="861" spans="1:7" s="10" customFormat="1" x14ac:dyDescent="0.2">
      <c r="A861" s="71">
        <v>6409</v>
      </c>
      <c r="B861" s="71">
        <v>5901</v>
      </c>
      <c r="C861" s="72">
        <v>20192000000</v>
      </c>
      <c r="D861" s="71" t="s">
        <v>8</v>
      </c>
      <c r="E861" s="72" t="s">
        <v>300</v>
      </c>
      <c r="F861" s="63"/>
      <c r="G861" s="61">
        <v>1400000</v>
      </c>
    </row>
    <row r="862" spans="1:7" s="10" customFormat="1" ht="15" x14ac:dyDescent="0.2">
      <c r="A862"/>
      <c r="B862"/>
      <c r="C862"/>
      <c r="D862" s="145" t="s">
        <v>1228</v>
      </c>
      <c r="E862" s="35"/>
      <c r="F862" s="117">
        <f>SUM(G863)</f>
        <v>1000000</v>
      </c>
      <c r="G862" s="35"/>
    </row>
    <row r="863" spans="1:7" s="10" customFormat="1" x14ac:dyDescent="0.2">
      <c r="A863" s="71">
        <v>6409</v>
      </c>
      <c r="B863" s="71">
        <v>5901</v>
      </c>
      <c r="C863" s="72">
        <v>20192000000</v>
      </c>
      <c r="D863" s="71" t="s">
        <v>8</v>
      </c>
      <c r="E863" s="72" t="s">
        <v>716</v>
      </c>
      <c r="F863" s="170"/>
      <c r="G863" s="61">
        <v>1000000</v>
      </c>
    </row>
    <row r="864" spans="1:7" s="10" customFormat="1" ht="15" x14ac:dyDescent="0.2">
      <c r="A864" s="6"/>
      <c r="B864" s="6"/>
      <c r="C864" s="6"/>
      <c r="D864" s="145" t="s">
        <v>1229</v>
      </c>
      <c r="E864" s="35"/>
      <c r="F864" s="117">
        <f>SUM(G865:G868)</f>
        <v>8000000</v>
      </c>
      <c r="G864" s="35"/>
    </row>
    <row r="865" spans="1:7" s="64" customFormat="1" x14ac:dyDescent="0.2">
      <c r="A865" s="71">
        <v>2212</v>
      </c>
      <c r="B865" s="71">
        <v>6130</v>
      </c>
      <c r="C865" s="133">
        <v>20865000000</v>
      </c>
      <c r="D865" s="71" t="s">
        <v>232</v>
      </c>
      <c r="E865" s="72" t="s">
        <v>233</v>
      </c>
      <c r="F865" s="82"/>
      <c r="G865" s="52">
        <v>3500000</v>
      </c>
    </row>
    <row r="866" spans="1:7" s="64" customFormat="1" x14ac:dyDescent="0.2">
      <c r="A866" s="71">
        <v>3612</v>
      </c>
      <c r="B866" s="71">
        <v>6121</v>
      </c>
      <c r="C866" s="133">
        <v>20217000000</v>
      </c>
      <c r="D866" s="71" t="s">
        <v>241</v>
      </c>
      <c r="E866" s="71" t="s">
        <v>243</v>
      </c>
      <c r="F866" s="82"/>
      <c r="G866" s="74">
        <v>1285000</v>
      </c>
    </row>
    <row r="867" spans="1:7" s="64" customFormat="1" x14ac:dyDescent="0.2">
      <c r="A867" s="71">
        <v>2212</v>
      </c>
      <c r="B867" s="71">
        <v>6130</v>
      </c>
      <c r="C867" s="133">
        <v>20219000000</v>
      </c>
      <c r="D867" s="71" t="s">
        <v>232</v>
      </c>
      <c r="E867" s="71" t="s">
        <v>267</v>
      </c>
      <c r="F867" s="82"/>
      <c r="G867" s="74">
        <v>1000000</v>
      </c>
    </row>
    <row r="868" spans="1:7" s="10" customFormat="1" x14ac:dyDescent="0.2">
      <c r="A868" s="71">
        <v>6409</v>
      </c>
      <c r="B868" s="71">
        <v>5901</v>
      </c>
      <c r="C868" s="72">
        <v>20192000000</v>
      </c>
      <c r="D868" s="71" t="s">
        <v>8</v>
      </c>
      <c r="E868" s="72" t="s">
        <v>717</v>
      </c>
      <c r="F868" s="63"/>
      <c r="G868" s="61">
        <v>2215000</v>
      </c>
    </row>
    <row r="869" spans="1:7" s="10" customFormat="1" ht="15" x14ac:dyDescent="0.2">
      <c r="A869"/>
      <c r="B869"/>
      <c r="C869"/>
      <c r="D869" s="145" t="s">
        <v>1230</v>
      </c>
      <c r="E869" s="35"/>
      <c r="F869" s="117">
        <f>SUM(G870)</f>
        <v>1000000</v>
      </c>
      <c r="G869" s="35"/>
    </row>
    <row r="870" spans="1:7" s="10" customFormat="1" x14ac:dyDescent="0.2">
      <c r="A870" s="71">
        <v>6409</v>
      </c>
      <c r="B870" s="71">
        <v>5901</v>
      </c>
      <c r="C870" s="72">
        <v>20192000000</v>
      </c>
      <c r="D870" s="71" t="s">
        <v>8</v>
      </c>
      <c r="E870" s="72" t="s">
        <v>718</v>
      </c>
      <c r="F870" s="27"/>
      <c r="G870" s="61">
        <v>1000000</v>
      </c>
    </row>
    <row r="871" spans="1:7" s="10" customFormat="1" ht="15" x14ac:dyDescent="0.2">
      <c r="A871"/>
      <c r="B871"/>
      <c r="C871"/>
      <c r="D871" s="145" t="s">
        <v>1231</v>
      </c>
      <c r="E871" s="35"/>
      <c r="F871" s="117">
        <f>SUM(G872:G872)</f>
        <v>5000000</v>
      </c>
      <c r="G871" s="35"/>
    </row>
    <row r="872" spans="1:7" s="10" customFormat="1" x14ac:dyDescent="0.2">
      <c r="A872" s="71">
        <v>6409</v>
      </c>
      <c r="B872" s="71">
        <v>5901</v>
      </c>
      <c r="C872" s="72">
        <v>20192000000</v>
      </c>
      <c r="D872" s="71" t="s">
        <v>8</v>
      </c>
      <c r="E872" s="72" t="s">
        <v>717</v>
      </c>
      <c r="F872" s="63"/>
      <c r="G872" s="61">
        <v>5000000</v>
      </c>
    </row>
    <row r="873" spans="1:7" s="10" customFormat="1" ht="15" x14ac:dyDescent="0.2">
      <c r="A873" s="4"/>
      <c r="B873" s="4"/>
      <c r="C873" s="4"/>
      <c r="D873" s="145" t="s">
        <v>1232</v>
      </c>
      <c r="E873" s="35"/>
      <c r="F873" s="117">
        <f>SUM(G874:G878)</f>
        <v>2000000</v>
      </c>
      <c r="G873" s="35"/>
    </row>
    <row r="874" spans="1:7" s="4" customFormat="1" x14ac:dyDescent="0.2">
      <c r="A874" s="48">
        <v>6171</v>
      </c>
      <c r="B874" s="48">
        <v>5171</v>
      </c>
      <c r="C874" s="140">
        <v>20407000000</v>
      </c>
      <c r="D874" s="72" t="s">
        <v>261</v>
      </c>
      <c r="E874" s="71" t="s">
        <v>267</v>
      </c>
      <c r="F874" s="73"/>
      <c r="G874" s="74">
        <v>600000</v>
      </c>
    </row>
    <row r="875" spans="1:7" s="4" customFormat="1" x14ac:dyDescent="0.2">
      <c r="A875" s="48">
        <v>6171</v>
      </c>
      <c r="B875" s="48">
        <v>5171</v>
      </c>
      <c r="C875" s="140">
        <v>20408000000</v>
      </c>
      <c r="D875" s="72" t="s">
        <v>1188</v>
      </c>
      <c r="E875" s="71" t="s">
        <v>267</v>
      </c>
      <c r="F875" s="73"/>
      <c r="G875" s="74">
        <v>150000</v>
      </c>
    </row>
    <row r="876" spans="1:7" s="4" customFormat="1" x14ac:dyDescent="0.2">
      <c r="A876" s="48">
        <v>3529</v>
      </c>
      <c r="B876" s="48">
        <v>5171</v>
      </c>
      <c r="C876" s="140">
        <v>20771000000</v>
      </c>
      <c r="D876" s="72" t="s">
        <v>265</v>
      </c>
      <c r="E876" s="71" t="s">
        <v>267</v>
      </c>
      <c r="F876" s="73"/>
      <c r="G876" s="74">
        <v>50000</v>
      </c>
    </row>
    <row r="877" spans="1:7" s="4" customFormat="1" x14ac:dyDescent="0.2">
      <c r="A877" s="48">
        <v>3612</v>
      </c>
      <c r="B877" s="48">
        <v>6121</v>
      </c>
      <c r="C877" s="140">
        <v>20856000000</v>
      </c>
      <c r="D877" s="71" t="s">
        <v>266</v>
      </c>
      <c r="E877" s="71" t="s">
        <v>267</v>
      </c>
      <c r="F877" s="73"/>
      <c r="G877" s="74">
        <v>750000</v>
      </c>
    </row>
    <row r="878" spans="1:7" s="10" customFormat="1" x14ac:dyDescent="0.2">
      <c r="A878" s="71">
        <v>6409</v>
      </c>
      <c r="B878" s="71">
        <v>5901</v>
      </c>
      <c r="C878" s="72">
        <v>20192000000</v>
      </c>
      <c r="D878" s="71" t="s">
        <v>8</v>
      </c>
      <c r="E878" s="71" t="s">
        <v>267</v>
      </c>
      <c r="F878" s="27"/>
      <c r="G878" s="61">
        <v>450000</v>
      </c>
    </row>
    <row r="879" spans="1:7" s="10" customFormat="1" ht="12.6" customHeight="1" x14ac:dyDescent="0.2">
      <c r="A879" s="68"/>
      <c r="B879" s="68"/>
      <c r="C879" s="68"/>
      <c r="D879" s="145" t="s">
        <v>1233</v>
      </c>
      <c r="E879" s="35"/>
      <c r="F879" s="117">
        <f>SUM(G880:G882)</f>
        <v>5000000</v>
      </c>
      <c r="G879" s="35"/>
    </row>
    <row r="880" spans="1:7" s="10" customFormat="1" ht="12.6" customHeight="1" x14ac:dyDescent="0.2">
      <c r="A880" s="71">
        <v>6409</v>
      </c>
      <c r="B880" s="71">
        <v>5901</v>
      </c>
      <c r="C880" s="72">
        <v>20192000000</v>
      </c>
      <c r="D880" s="71" t="s">
        <v>8</v>
      </c>
      <c r="E880" s="71" t="s">
        <v>49</v>
      </c>
      <c r="F880" s="27"/>
      <c r="G880" s="52">
        <v>5000000</v>
      </c>
    </row>
    <row r="881" spans="1:7" s="10" customFormat="1" ht="12.6" customHeight="1" x14ac:dyDescent="0.2">
      <c r="A881" s="68"/>
      <c r="B881" s="68"/>
      <c r="C881" s="68"/>
      <c r="D881" s="71"/>
      <c r="E881" s="27"/>
      <c r="F881" s="27"/>
      <c r="G881" s="61"/>
    </row>
    <row r="882" spans="1:7" s="10" customFormat="1" ht="20.25" x14ac:dyDescent="0.3">
      <c r="A882"/>
      <c r="B882"/>
      <c r="C882"/>
      <c r="D882" s="110" t="s">
        <v>48</v>
      </c>
      <c r="E882" s="111"/>
      <c r="F882" s="144">
        <f>SUM(F883:F897)</f>
        <v>19000000</v>
      </c>
      <c r="G882" s="113"/>
    </row>
    <row r="883" spans="1:7" s="10" customFormat="1" ht="15" x14ac:dyDescent="0.2">
      <c r="A883"/>
      <c r="B883"/>
      <c r="C883"/>
      <c r="D883" s="145" t="s">
        <v>40</v>
      </c>
      <c r="E883" s="35"/>
      <c r="F883" s="171">
        <v>800000</v>
      </c>
      <c r="G883" s="35"/>
    </row>
    <row r="884" spans="1:7" s="10" customFormat="1" x14ac:dyDescent="0.2">
      <c r="A884"/>
      <c r="B884"/>
      <c r="C884"/>
      <c r="D884" s="71" t="s">
        <v>172</v>
      </c>
      <c r="E884" s="71"/>
      <c r="F884" s="172"/>
      <c r="G884" s="52">
        <v>800000</v>
      </c>
    </row>
    <row r="885" spans="1:7" s="10" customFormat="1" ht="15" x14ac:dyDescent="0.2">
      <c r="A885"/>
      <c r="B885"/>
      <c r="C885"/>
      <c r="D885" s="145" t="s">
        <v>41</v>
      </c>
      <c r="E885" s="145"/>
      <c r="F885" s="173">
        <v>300000</v>
      </c>
      <c r="G885" s="145"/>
    </row>
    <row r="886" spans="1:7" s="10" customFormat="1" x14ac:dyDescent="0.2">
      <c r="A886"/>
      <c r="B886"/>
      <c r="C886"/>
      <c r="D886" s="71" t="s">
        <v>172</v>
      </c>
      <c r="E886" s="71"/>
      <c r="F886" s="172"/>
      <c r="G886" s="52">
        <v>300000</v>
      </c>
    </row>
    <row r="887" spans="1:7" s="10" customFormat="1" ht="15" x14ac:dyDescent="0.2">
      <c r="A887"/>
      <c r="B887"/>
      <c r="C887"/>
      <c r="D887" s="145" t="s">
        <v>42</v>
      </c>
      <c r="E887" s="145"/>
      <c r="F887" s="173">
        <f>SUM(G888)</f>
        <v>100000</v>
      </c>
      <c r="G887" s="145"/>
    </row>
    <row r="888" spans="1:7" s="10" customFormat="1" x14ac:dyDescent="0.2">
      <c r="A888"/>
      <c r="B888"/>
      <c r="C888"/>
      <c r="D888" s="71" t="s">
        <v>172</v>
      </c>
      <c r="E888" s="71"/>
      <c r="F888" s="172"/>
      <c r="G888" s="52">
        <v>100000</v>
      </c>
    </row>
    <row r="889" spans="1:7" s="10" customFormat="1" ht="15" x14ac:dyDescent="0.2">
      <c r="A889"/>
      <c r="B889"/>
      <c r="C889"/>
      <c r="D889" s="145" t="s">
        <v>43</v>
      </c>
      <c r="E889" s="145"/>
      <c r="F889" s="173">
        <f>SUM(G890)</f>
        <v>1000000</v>
      </c>
      <c r="G889" s="145"/>
    </row>
    <row r="890" spans="1:7" s="10" customFormat="1" ht="15" x14ac:dyDescent="0.2">
      <c r="A890"/>
      <c r="B890"/>
      <c r="C890"/>
      <c r="D890" s="71" t="s">
        <v>172</v>
      </c>
      <c r="E890" s="28"/>
      <c r="F890" s="172"/>
      <c r="G890" s="52">
        <v>1000000</v>
      </c>
    </row>
    <row r="891" spans="1:7" s="10" customFormat="1" ht="15" x14ac:dyDescent="0.2">
      <c r="A891"/>
      <c r="B891"/>
      <c r="C891"/>
      <c r="D891" s="145" t="s">
        <v>44</v>
      </c>
      <c r="E891" s="145"/>
      <c r="F891" s="173">
        <f>SUM(G892)</f>
        <v>800000</v>
      </c>
      <c r="G891" s="145"/>
    </row>
    <row r="892" spans="1:7" s="10" customFormat="1" x14ac:dyDescent="0.2">
      <c r="A892"/>
      <c r="B892"/>
      <c r="C892"/>
      <c r="D892" s="71" t="s">
        <v>172</v>
      </c>
      <c r="E892" s="71"/>
      <c r="F892" s="172"/>
      <c r="G892" s="52">
        <v>800000</v>
      </c>
    </row>
    <row r="893" spans="1:7" s="10" customFormat="1" ht="15" x14ac:dyDescent="0.2">
      <c r="A893" s="4"/>
      <c r="B893" s="4"/>
      <c r="C893" s="4"/>
      <c r="D893" s="145" t="s">
        <v>45</v>
      </c>
      <c r="E893" s="145"/>
      <c r="F893" s="173">
        <f>SUM(G894)</f>
        <v>1000000</v>
      </c>
      <c r="G893" s="145"/>
    </row>
    <row r="894" spans="1:7" s="10" customFormat="1" ht="15" x14ac:dyDescent="0.2">
      <c r="A894"/>
      <c r="B894"/>
      <c r="C894"/>
      <c r="D894" s="71" t="s">
        <v>172</v>
      </c>
      <c r="E894" s="28"/>
      <c r="F894" s="172"/>
      <c r="G894" s="52">
        <v>1000000</v>
      </c>
    </row>
    <row r="895" spans="1:7" s="10" customFormat="1" ht="15" x14ac:dyDescent="0.2">
      <c r="A895"/>
      <c r="B895"/>
      <c r="C895"/>
      <c r="D895" s="145" t="s">
        <v>46</v>
      </c>
      <c r="E895" s="145"/>
      <c r="F895" s="173">
        <f>SUM(G896)</f>
        <v>10000000</v>
      </c>
      <c r="G895" s="145"/>
    </row>
    <row r="896" spans="1:7" s="10" customFormat="1" x14ac:dyDescent="0.2">
      <c r="A896"/>
      <c r="B896"/>
      <c r="C896"/>
      <c r="D896" s="71" t="s">
        <v>172</v>
      </c>
      <c r="E896" s="71"/>
      <c r="F896" s="172"/>
      <c r="G896" s="52">
        <v>10000000</v>
      </c>
    </row>
    <row r="897" spans="1:7" s="10" customFormat="1" ht="15" x14ac:dyDescent="0.2">
      <c r="A897"/>
      <c r="B897"/>
      <c r="C897"/>
      <c r="D897" s="145" t="s">
        <v>47</v>
      </c>
      <c r="E897" s="145"/>
      <c r="F897" s="173">
        <f>SUM(G898)</f>
        <v>5000000</v>
      </c>
      <c r="G897" s="145"/>
    </row>
    <row r="898" spans="1:7" s="10" customFormat="1" ht="15" x14ac:dyDescent="0.2">
      <c r="A898"/>
      <c r="B898"/>
      <c r="C898"/>
      <c r="D898" s="71" t="s">
        <v>1053</v>
      </c>
      <c r="E898" s="28"/>
      <c r="F898" s="28"/>
      <c r="G898" s="52">
        <v>5000000</v>
      </c>
    </row>
    <row r="899" spans="1:7" s="10" customFormat="1" ht="15" x14ac:dyDescent="0.2">
      <c r="A899"/>
      <c r="B899"/>
      <c r="C899"/>
      <c r="D899" s="28"/>
      <c r="E899" s="28"/>
      <c r="F899" s="28"/>
      <c r="G899" s="28"/>
    </row>
    <row r="900" spans="1:7" s="10" customFormat="1" ht="20.25" x14ac:dyDescent="0.3">
      <c r="A900" s="30"/>
      <c r="B900" s="30"/>
      <c r="C900" s="30"/>
      <c r="D900" s="110" t="s">
        <v>155</v>
      </c>
      <c r="E900" s="111"/>
      <c r="F900" s="144">
        <f>SUM(F901:F911)</f>
        <v>254838722</v>
      </c>
      <c r="G900" s="113"/>
    </row>
    <row r="901" spans="1:7" s="10" customFormat="1" ht="15" x14ac:dyDescent="0.2">
      <c r="A901" s="19" t="s">
        <v>79</v>
      </c>
      <c r="B901" s="19" t="s">
        <v>80</v>
      </c>
      <c r="C901" s="138" t="s">
        <v>81</v>
      </c>
      <c r="D901" s="145" t="s">
        <v>32</v>
      </c>
      <c r="E901" s="145"/>
      <c r="F901" s="171">
        <f>SUM(G902:G903)</f>
        <v>175000000</v>
      </c>
      <c r="G901" s="145"/>
    </row>
    <row r="902" spans="1:7" s="4" customFormat="1" x14ac:dyDescent="0.2">
      <c r="A902" s="20">
        <v>6310</v>
      </c>
      <c r="B902" s="20">
        <v>5149</v>
      </c>
      <c r="C902" s="133">
        <v>20140000000</v>
      </c>
      <c r="D902" s="71" t="s">
        <v>54</v>
      </c>
      <c r="E902" s="72" t="s">
        <v>49</v>
      </c>
      <c r="F902" s="73"/>
      <c r="G902" s="61">
        <f>10500000000/100</f>
        <v>105000000</v>
      </c>
    </row>
    <row r="903" spans="1:7" s="10" customFormat="1" x14ac:dyDescent="0.2">
      <c r="A903" s="315">
        <v>0</v>
      </c>
      <c r="B903" s="315">
        <v>8128</v>
      </c>
      <c r="C903" s="325">
        <v>19503000000</v>
      </c>
      <c r="D903" s="315" t="s">
        <v>1059</v>
      </c>
      <c r="E903" s="315" t="s">
        <v>49</v>
      </c>
      <c r="F903" s="328"/>
      <c r="G903" s="314">
        <v>70000000</v>
      </c>
    </row>
    <row r="904" spans="1:7" s="10" customFormat="1" ht="15" x14ac:dyDescent="0.2">
      <c r="A904" s="19" t="s">
        <v>79</v>
      </c>
      <c r="B904" s="19" t="s">
        <v>80</v>
      </c>
      <c r="C904" s="138" t="s">
        <v>81</v>
      </c>
      <c r="D904" s="145" t="s">
        <v>33</v>
      </c>
      <c r="E904" s="145"/>
      <c r="F904" s="171">
        <f>SUM(G905:G911)</f>
        <v>79838722</v>
      </c>
      <c r="G904" s="145"/>
    </row>
    <row r="905" spans="1:7" s="4" customFormat="1" x14ac:dyDescent="0.2">
      <c r="A905" s="20">
        <v>6310</v>
      </c>
      <c r="B905" s="20">
        <v>5141</v>
      </c>
      <c r="C905" s="133">
        <v>20854000000</v>
      </c>
      <c r="D905" s="71" t="s">
        <v>82</v>
      </c>
      <c r="E905" s="72" t="s">
        <v>49</v>
      </c>
      <c r="F905" s="73"/>
      <c r="G905" s="52">
        <f>2100000000/100</f>
        <v>21000000</v>
      </c>
    </row>
    <row r="906" spans="1:7" s="4" customFormat="1" x14ac:dyDescent="0.2">
      <c r="A906" s="20">
        <v>6310</v>
      </c>
      <c r="B906" s="20">
        <v>5141</v>
      </c>
      <c r="C906" s="133">
        <v>20141000000</v>
      </c>
      <c r="D906" s="71" t="s">
        <v>55</v>
      </c>
      <c r="E906" s="72" t="s">
        <v>49</v>
      </c>
      <c r="F906" s="73"/>
      <c r="G906" s="61">
        <f>240000000/100</f>
        <v>2400000</v>
      </c>
    </row>
    <row r="907" spans="1:7" s="4" customFormat="1" x14ac:dyDescent="0.2">
      <c r="A907" s="20">
        <v>6310</v>
      </c>
      <c r="B907" s="20">
        <v>5141</v>
      </c>
      <c r="C907" s="133">
        <v>20142000000</v>
      </c>
      <c r="D907" s="71" t="s">
        <v>56</v>
      </c>
      <c r="E907" s="72" t="s">
        <v>49</v>
      </c>
      <c r="F907" s="73"/>
      <c r="G907" s="61">
        <f>10000000/100</f>
        <v>100000</v>
      </c>
    </row>
    <row r="908" spans="1:7" s="4" customFormat="1" x14ac:dyDescent="0.2">
      <c r="A908" s="20">
        <v>6310</v>
      </c>
      <c r="B908" s="20">
        <v>5141</v>
      </c>
      <c r="C908" s="133">
        <v>20144000000</v>
      </c>
      <c r="D908" s="71" t="s">
        <v>57</v>
      </c>
      <c r="E908" s="72" t="s">
        <v>49</v>
      </c>
      <c r="F908" s="73"/>
      <c r="G908" s="61">
        <f>90000000/100</f>
        <v>900000</v>
      </c>
    </row>
    <row r="909" spans="1:7" s="10" customFormat="1" x14ac:dyDescent="0.2">
      <c r="A909" s="315">
        <v>0</v>
      </c>
      <c r="B909" s="315">
        <v>8114</v>
      </c>
      <c r="C909" s="325">
        <v>19504000000</v>
      </c>
      <c r="D909" s="315" t="s">
        <v>148</v>
      </c>
      <c r="E909" s="315" t="s">
        <v>49</v>
      </c>
      <c r="F909" s="328"/>
      <c r="G909" s="314">
        <v>24378722</v>
      </c>
    </row>
    <row r="910" spans="1:7" s="10" customFormat="1" x14ac:dyDescent="0.2">
      <c r="A910" s="315">
        <v>0</v>
      </c>
      <c r="B910" s="315">
        <v>8114</v>
      </c>
      <c r="C910" s="325">
        <v>19519000000</v>
      </c>
      <c r="D910" s="315" t="s">
        <v>149</v>
      </c>
      <c r="E910" s="315" t="s">
        <v>49</v>
      </c>
      <c r="F910" s="328"/>
      <c r="G910" s="314">
        <v>30000000</v>
      </c>
    </row>
    <row r="911" spans="1:7" s="10" customFormat="1" x14ac:dyDescent="0.2">
      <c r="A911" s="315">
        <v>0</v>
      </c>
      <c r="B911" s="315">
        <v>8124</v>
      </c>
      <c r="C911" s="325">
        <v>19502000000</v>
      </c>
      <c r="D911" s="315" t="s">
        <v>150</v>
      </c>
      <c r="E911" s="315" t="s">
        <v>49</v>
      </c>
      <c r="F911" s="328"/>
      <c r="G911" s="314">
        <v>1060000</v>
      </c>
    </row>
    <row r="912" spans="1:7" s="10" customFormat="1" ht="20.25" x14ac:dyDescent="0.3">
      <c r="D912" s="110" t="s">
        <v>39</v>
      </c>
      <c r="E912" s="111"/>
      <c r="F912" s="144">
        <f>SUM(G913)</f>
        <v>0</v>
      </c>
      <c r="G912" s="113"/>
    </row>
    <row r="913" spans="4:8" s="10" customFormat="1" x14ac:dyDescent="0.2">
      <c r="D913" s="72"/>
      <c r="E913" s="72"/>
      <c r="F913" s="74"/>
      <c r="G913" s="52">
        <v>0</v>
      </c>
    </row>
    <row r="914" spans="4:8" s="10" customFormat="1" x14ac:dyDescent="0.2">
      <c r="D914" s="17"/>
      <c r="E914" s="7"/>
      <c r="F914" s="8"/>
      <c r="G914" s="9"/>
    </row>
    <row r="915" spans="4:8" s="128" customFormat="1" ht="15.75" x14ac:dyDescent="0.25">
      <c r="D915" s="125" t="s">
        <v>731</v>
      </c>
      <c r="E915" s="125"/>
      <c r="F915" s="129"/>
      <c r="G915" s="129">
        <f>G880+G878+G872+G870+G863+G861+G845+G843+G835+F158+G63</f>
        <v>23075746</v>
      </c>
      <c r="H915" s="318"/>
    </row>
    <row r="916" spans="4:8" s="126" customFormat="1" ht="15" x14ac:dyDescent="0.2">
      <c r="H916" s="319"/>
    </row>
    <row r="917" spans="4:8" s="126" customFormat="1" ht="15.75" x14ac:dyDescent="0.25">
      <c r="D917" s="127" t="s">
        <v>732</v>
      </c>
      <c r="E917" s="127"/>
      <c r="F917" s="130"/>
      <c r="G917" s="130">
        <v>56000000</v>
      </c>
    </row>
    <row r="918" spans="4:8" s="126" customFormat="1" ht="15" x14ac:dyDescent="0.2"/>
  </sheetData>
  <pageMargins left="0.7" right="0.7" top="0.78740157499999996" bottom="0.78740157499999996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H265"/>
  <sheetViews>
    <sheetView zoomScale="115" zoomScaleNormal="115" workbookViewId="0"/>
  </sheetViews>
  <sheetFormatPr defaultRowHeight="12.75" x14ac:dyDescent="0.2"/>
  <cols>
    <col min="1" max="2" width="5" bestFit="1" customWidth="1"/>
    <col min="3" max="3" width="12" bestFit="1" customWidth="1"/>
    <col min="4" max="4" width="50" customWidth="1"/>
    <col min="5" max="5" width="20.7109375" customWidth="1"/>
    <col min="6" max="6" width="17.42578125" customWidth="1"/>
    <col min="7" max="7" width="15.5703125" customWidth="1"/>
    <col min="8" max="8" width="14.7109375" style="68" customWidth="1"/>
    <col min="9" max="9" width="15.140625" customWidth="1"/>
    <col min="10" max="10" width="22.85546875" customWidth="1"/>
  </cols>
  <sheetData>
    <row r="1" spans="1:8" s="99" customFormat="1" ht="27" customHeight="1" x14ac:dyDescent="0.25">
      <c r="C1" s="266"/>
      <c r="D1" s="176" t="s">
        <v>1049</v>
      </c>
      <c r="E1" s="101"/>
      <c r="F1" s="101"/>
      <c r="H1" s="101"/>
    </row>
    <row r="3" spans="1:8" s="64" customFormat="1" ht="15" x14ac:dyDescent="0.2">
      <c r="D3" s="145" t="s">
        <v>6</v>
      </c>
      <c r="E3" s="121"/>
      <c r="F3" s="288">
        <f>SUM(F4:F48)</f>
        <v>46700000</v>
      </c>
      <c r="G3" s="154"/>
      <c r="H3" s="67"/>
    </row>
    <row r="4" spans="1:8" s="64" customFormat="1" x14ac:dyDescent="0.2">
      <c r="A4" s="311" t="s">
        <v>79</v>
      </c>
      <c r="B4" s="311" t="s">
        <v>80</v>
      </c>
      <c r="C4" s="311" t="s">
        <v>81</v>
      </c>
      <c r="D4" s="310" t="s">
        <v>1056</v>
      </c>
      <c r="E4" s="104"/>
      <c r="F4" s="147">
        <f>SUM(G5:G9)</f>
        <v>40906000</v>
      </c>
      <c r="G4" s="16"/>
      <c r="H4" s="67"/>
    </row>
    <row r="5" spans="1:8" s="64" customFormat="1" x14ac:dyDescent="0.2">
      <c r="A5" s="71">
        <v>5311</v>
      </c>
      <c r="B5" s="71">
        <v>5011</v>
      </c>
      <c r="C5" s="71">
        <v>20009000000</v>
      </c>
      <c r="D5" s="312" t="s">
        <v>1057</v>
      </c>
      <c r="E5" s="72" t="s">
        <v>6</v>
      </c>
      <c r="F5" s="73"/>
      <c r="G5" s="77">
        <v>29900000</v>
      </c>
      <c r="H5" s="67"/>
    </row>
    <row r="6" spans="1:8" s="64" customFormat="1" x14ac:dyDescent="0.2">
      <c r="A6" s="71">
        <v>5311</v>
      </c>
      <c r="B6" s="71">
        <v>5031</v>
      </c>
      <c r="C6" s="71">
        <v>20011000000</v>
      </c>
      <c r="D6" s="313" t="s">
        <v>193</v>
      </c>
      <c r="E6" s="72" t="s">
        <v>6</v>
      </c>
      <c r="F6" s="73"/>
      <c r="G6" s="74">
        <v>7708000</v>
      </c>
      <c r="H6" s="67"/>
    </row>
    <row r="7" spans="1:8" s="64" customFormat="1" x14ac:dyDescent="0.2">
      <c r="A7" s="71">
        <v>5311</v>
      </c>
      <c r="B7" s="71">
        <v>5032</v>
      </c>
      <c r="C7" s="71">
        <v>20012000000</v>
      </c>
      <c r="D7" s="313" t="s">
        <v>194</v>
      </c>
      <c r="E7" s="72" t="s">
        <v>6</v>
      </c>
      <c r="F7" s="73"/>
      <c r="G7" s="74">
        <v>2788000</v>
      </c>
      <c r="H7" s="67"/>
    </row>
    <row r="8" spans="1:8" s="64" customFormat="1" x14ac:dyDescent="0.2">
      <c r="A8" s="71">
        <v>5311</v>
      </c>
      <c r="B8" s="71">
        <v>5021</v>
      </c>
      <c r="C8" s="71">
        <v>20010000000</v>
      </c>
      <c r="D8" s="313" t="s">
        <v>192</v>
      </c>
      <c r="E8" s="72" t="s">
        <v>6</v>
      </c>
      <c r="F8" s="73"/>
      <c r="G8" s="74">
        <v>300000</v>
      </c>
      <c r="H8" s="67"/>
    </row>
    <row r="9" spans="1:8" s="64" customFormat="1" x14ac:dyDescent="0.2">
      <c r="A9" s="71">
        <v>5311</v>
      </c>
      <c r="B9" s="71">
        <v>5038</v>
      </c>
      <c r="C9" s="71">
        <v>20013000000</v>
      </c>
      <c r="D9" s="313" t="s">
        <v>195</v>
      </c>
      <c r="E9" s="72" t="s">
        <v>6</v>
      </c>
      <c r="F9" s="73"/>
      <c r="G9" s="74">
        <v>210000</v>
      </c>
      <c r="H9" s="67"/>
    </row>
    <row r="10" spans="1:8" s="64" customFormat="1" x14ac:dyDescent="0.2">
      <c r="A10" s="311"/>
      <c r="B10" s="311"/>
      <c r="C10" s="311"/>
      <c r="D10" s="32" t="s">
        <v>153</v>
      </c>
      <c r="E10" s="32"/>
      <c r="F10" s="33">
        <f>SUM(G11:G42)</f>
        <v>4424000</v>
      </c>
      <c r="G10" s="33"/>
      <c r="H10" s="67"/>
    </row>
    <row r="11" spans="1:8" s="64" customFormat="1" x14ac:dyDescent="0.2">
      <c r="D11" s="289" t="s">
        <v>642</v>
      </c>
      <c r="E11" s="16"/>
      <c r="F11" s="16"/>
      <c r="G11" s="16"/>
      <c r="H11" s="68"/>
    </row>
    <row r="12" spans="1:8" s="64" customFormat="1" x14ac:dyDescent="0.2">
      <c r="A12" s="71">
        <v>5311</v>
      </c>
      <c r="B12" s="71">
        <v>5131</v>
      </c>
      <c r="C12" s="133">
        <v>20125000000</v>
      </c>
      <c r="D12" s="71" t="s">
        <v>204</v>
      </c>
      <c r="E12" s="72" t="s">
        <v>6</v>
      </c>
      <c r="F12" s="73"/>
      <c r="G12" s="74">
        <v>4000</v>
      </c>
      <c r="H12" s="67"/>
    </row>
    <row r="13" spans="1:8" s="64" customFormat="1" x14ac:dyDescent="0.2">
      <c r="A13" s="71">
        <v>5311</v>
      </c>
      <c r="B13" s="71">
        <v>5134</v>
      </c>
      <c r="C13" s="133">
        <v>20014000000</v>
      </c>
      <c r="D13" s="71" t="s">
        <v>196</v>
      </c>
      <c r="E13" s="72" t="s">
        <v>6</v>
      </c>
      <c r="F13" s="73"/>
      <c r="G13" s="74">
        <v>450000</v>
      </c>
      <c r="H13" s="67"/>
    </row>
    <row r="14" spans="1:8" s="64" customFormat="1" x14ac:dyDescent="0.2">
      <c r="A14" s="71">
        <v>5311</v>
      </c>
      <c r="B14" s="71">
        <v>5136</v>
      </c>
      <c r="C14" s="133">
        <v>20001000000</v>
      </c>
      <c r="D14" s="71" t="s">
        <v>51</v>
      </c>
      <c r="E14" s="72" t="s">
        <v>6</v>
      </c>
      <c r="F14" s="73"/>
      <c r="G14" s="74">
        <v>14000</v>
      </c>
      <c r="H14" s="67"/>
    </row>
    <row r="15" spans="1:8" s="64" customFormat="1" x14ac:dyDescent="0.2">
      <c r="A15" s="71">
        <v>5311</v>
      </c>
      <c r="B15" s="71">
        <v>5137</v>
      </c>
      <c r="C15" s="133">
        <v>20003000000</v>
      </c>
      <c r="D15" s="71" t="s">
        <v>189</v>
      </c>
      <c r="E15" s="72" t="s">
        <v>6</v>
      </c>
      <c r="F15" s="73"/>
      <c r="G15" s="74">
        <v>160000</v>
      </c>
      <c r="H15" s="67"/>
    </row>
    <row r="16" spans="1:8" s="64" customFormat="1" x14ac:dyDescent="0.2">
      <c r="A16" s="71">
        <v>5311</v>
      </c>
      <c r="B16" s="71">
        <v>5139</v>
      </c>
      <c r="C16" s="133">
        <v>20127000000</v>
      </c>
      <c r="D16" s="71" t="s">
        <v>206</v>
      </c>
      <c r="E16" s="72" t="s">
        <v>6</v>
      </c>
      <c r="F16" s="73"/>
      <c r="G16" s="74">
        <v>1500</v>
      </c>
      <c r="H16" s="67"/>
    </row>
    <row r="17" spans="1:8" s="64" customFormat="1" x14ac:dyDescent="0.2">
      <c r="A17" s="71">
        <v>5311</v>
      </c>
      <c r="B17" s="71">
        <v>5139</v>
      </c>
      <c r="C17" s="133">
        <v>20004000000</v>
      </c>
      <c r="D17" s="71" t="s">
        <v>2</v>
      </c>
      <c r="E17" s="72" t="s">
        <v>6</v>
      </c>
      <c r="F17" s="73"/>
      <c r="G17" s="74">
        <v>340000</v>
      </c>
      <c r="H17" s="67"/>
    </row>
    <row r="18" spans="1:8" s="64" customFormat="1" x14ac:dyDescent="0.2">
      <c r="D18" s="289" t="s">
        <v>643</v>
      </c>
      <c r="E18" s="16"/>
      <c r="F18" s="16"/>
      <c r="G18" s="16"/>
      <c r="H18" s="68"/>
    </row>
    <row r="19" spans="1:8" s="64" customFormat="1" x14ac:dyDescent="0.2">
      <c r="A19" s="71">
        <v>5311</v>
      </c>
      <c r="B19" s="71">
        <v>5151</v>
      </c>
      <c r="C19" s="133">
        <v>20015000000</v>
      </c>
      <c r="D19" s="71" t="s">
        <v>197</v>
      </c>
      <c r="E19" s="72" t="s">
        <v>6</v>
      </c>
      <c r="F19" s="73"/>
      <c r="G19" s="74">
        <v>5000</v>
      </c>
      <c r="H19" s="67"/>
    </row>
    <row r="20" spans="1:8" s="64" customFormat="1" x14ac:dyDescent="0.2">
      <c r="A20" s="71">
        <v>5311</v>
      </c>
      <c r="B20" s="71">
        <v>5152</v>
      </c>
      <c r="C20" s="133">
        <v>20016000000</v>
      </c>
      <c r="D20" s="71" t="s">
        <v>198</v>
      </c>
      <c r="E20" s="72" t="s">
        <v>6</v>
      </c>
      <c r="F20" s="73"/>
      <c r="G20" s="74">
        <v>30000</v>
      </c>
      <c r="H20" s="67"/>
    </row>
    <row r="21" spans="1:8" s="64" customFormat="1" x14ac:dyDescent="0.2">
      <c r="A21" s="71">
        <v>5311</v>
      </c>
      <c r="B21" s="71">
        <v>5153</v>
      </c>
      <c r="C21" s="133">
        <v>20018000000</v>
      </c>
      <c r="D21" s="71" t="s">
        <v>200</v>
      </c>
      <c r="E21" s="72" t="s">
        <v>6</v>
      </c>
      <c r="F21" s="73"/>
      <c r="G21" s="74">
        <v>24000</v>
      </c>
      <c r="H21" s="67"/>
    </row>
    <row r="22" spans="1:8" s="64" customFormat="1" x14ac:dyDescent="0.2">
      <c r="A22" s="71">
        <v>5311</v>
      </c>
      <c r="B22" s="71">
        <v>5154</v>
      </c>
      <c r="C22" s="133">
        <v>20017000000</v>
      </c>
      <c r="D22" s="71" t="s">
        <v>199</v>
      </c>
      <c r="E22" s="72" t="s">
        <v>6</v>
      </c>
      <c r="F22" s="73"/>
      <c r="G22" s="74">
        <v>130000</v>
      </c>
      <c r="H22" s="67"/>
    </row>
    <row r="23" spans="1:8" s="64" customFormat="1" x14ac:dyDescent="0.2">
      <c r="A23" s="71">
        <v>5311</v>
      </c>
      <c r="B23" s="71">
        <v>5154</v>
      </c>
      <c r="C23" s="133">
        <v>20128000000</v>
      </c>
      <c r="D23" s="71" t="s">
        <v>207</v>
      </c>
      <c r="E23" s="72" t="s">
        <v>6</v>
      </c>
      <c r="F23" s="73"/>
      <c r="G23" s="74">
        <v>20000</v>
      </c>
      <c r="H23" s="67"/>
    </row>
    <row r="24" spans="1:8" s="64" customFormat="1" x14ac:dyDescent="0.2">
      <c r="A24" s="71">
        <v>5311</v>
      </c>
      <c r="B24" s="71">
        <v>5156</v>
      </c>
      <c r="C24" s="133">
        <v>20019000000</v>
      </c>
      <c r="D24" s="71" t="s">
        <v>201</v>
      </c>
      <c r="E24" s="72" t="s">
        <v>6</v>
      </c>
      <c r="F24" s="73"/>
      <c r="G24" s="74">
        <v>730000</v>
      </c>
      <c r="H24" s="67"/>
    </row>
    <row r="25" spans="1:8" s="64" customFormat="1" x14ac:dyDescent="0.2">
      <c r="D25" s="289" t="s">
        <v>644</v>
      </c>
      <c r="E25" s="16"/>
      <c r="F25" s="16"/>
      <c r="G25" s="16"/>
      <c r="H25" s="68"/>
    </row>
    <row r="26" spans="1:8" s="64" customFormat="1" x14ac:dyDescent="0.2">
      <c r="A26" s="71">
        <v>5311</v>
      </c>
      <c r="B26" s="71">
        <v>5161</v>
      </c>
      <c r="C26" s="133">
        <v>20023000000</v>
      </c>
      <c r="D26" s="71" t="s">
        <v>53</v>
      </c>
      <c r="E26" s="72" t="s">
        <v>6</v>
      </c>
      <c r="F26" s="73"/>
      <c r="G26" s="74">
        <v>2500</v>
      </c>
      <c r="H26" s="67"/>
    </row>
    <row r="27" spans="1:8" s="64" customFormat="1" x14ac:dyDescent="0.2">
      <c r="A27" s="71">
        <v>5311</v>
      </c>
      <c r="B27" s="71">
        <v>5162</v>
      </c>
      <c r="C27" s="133">
        <v>20024000000</v>
      </c>
      <c r="D27" s="71" t="s">
        <v>203</v>
      </c>
      <c r="E27" s="72" t="s">
        <v>6</v>
      </c>
      <c r="F27" s="73"/>
      <c r="G27" s="74">
        <v>320000</v>
      </c>
      <c r="H27" s="67"/>
    </row>
    <row r="28" spans="1:8" s="64" customFormat="1" x14ac:dyDescent="0.2">
      <c r="A28" s="71">
        <v>5311</v>
      </c>
      <c r="B28" s="71">
        <v>5163</v>
      </c>
      <c r="C28" s="133">
        <v>20129000000</v>
      </c>
      <c r="D28" s="71" t="s">
        <v>208</v>
      </c>
      <c r="E28" s="72" t="s">
        <v>6</v>
      </c>
      <c r="F28" s="73"/>
      <c r="G28" s="74">
        <v>900</v>
      </c>
      <c r="H28" s="67"/>
    </row>
    <row r="29" spans="1:8" s="64" customFormat="1" x14ac:dyDescent="0.2">
      <c r="A29" s="71">
        <v>5311</v>
      </c>
      <c r="B29" s="71">
        <v>5164</v>
      </c>
      <c r="C29" s="133">
        <v>20021000000</v>
      </c>
      <c r="D29" s="71" t="s">
        <v>202</v>
      </c>
      <c r="E29" s="72" t="s">
        <v>6</v>
      </c>
      <c r="F29" s="73"/>
      <c r="G29" s="74">
        <v>230000</v>
      </c>
      <c r="H29" s="67"/>
    </row>
    <row r="30" spans="1:8" s="64" customFormat="1" x14ac:dyDescent="0.2">
      <c r="A30" s="71">
        <v>5311</v>
      </c>
      <c r="B30" s="71">
        <v>5167</v>
      </c>
      <c r="C30" s="133">
        <v>20130000000</v>
      </c>
      <c r="D30" s="71" t="s">
        <v>209</v>
      </c>
      <c r="E30" s="72" t="s">
        <v>6</v>
      </c>
      <c r="F30" s="73"/>
      <c r="G30" s="74">
        <v>20000</v>
      </c>
      <c r="H30" s="67"/>
    </row>
    <row r="31" spans="1:8" s="64" customFormat="1" x14ac:dyDescent="0.2">
      <c r="A31" s="71">
        <v>5311</v>
      </c>
      <c r="B31" s="71">
        <v>5169</v>
      </c>
      <c r="C31" s="133">
        <v>20132000000</v>
      </c>
      <c r="D31" s="71" t="s">
        <v>210</v>
      </c>
      <c r="E31" s="72" t="s">
        <v>6</v>
      </c>
      <c r="F31" s="73"/>
      <c r="G31" s="74">
        <v>520000</v>
      </c>
      <c r="H31" s="67"/>
    </row>
    <row r="32" spans="1:8" s="64" customFormat="1" x14ac:dyDescent="0.2">
      <c r="A32" s="71">
        <v>5311</v>
      </c>
      <c r="B32" s="71">
        <v>5169</v>
      </c>
      <c r="C32" s="133">
        <v>20134000000</v>
      </c>
      <c r="D32" s="71" t="s">
        <v>212</v>
      </c>
      <c r="E32" s="72" t="s">
        <v>6</v>
      </c>
      <c r="F32" s="73"/>
      <c r="G32" s="74">
        <v>12000</v>
      </c>
      <c r="H32" s="67"/>
    </row>
    <row r="33" spans="1:8" s="64" customFormat="1" x14ac:dyDescent="0.2">
      <c r="A33" s="71">
        <v>5311</v>
      </c>
      <c r="B33" s="71">
        <v>5169</v>
      </c>
      <c r="C33" s="133">
        <v>20006000000</v>
      </c>
      <c r="D33" s="71" t="s">
        <v>52</v>
      </c>
      <c r="E33" s="72" t="s">
        <v>6</v>
      </c>
      <c r="F33" s="73"/>
      <c r="G33" s="74">
        <v>428600</v>
      </c>
      <c r="H33" s="67"/>
    </row>
    <row r="34" spans="1:8" s="64" customFormat="1" x14ac:dyDescent="0.2">
      <c r="D34" s="289" t="s">
        <v>645</v>
      </c>
      <c r="E34" s="16"/>
      <c r="F34" s="16"/>
      <c r="G34" s="16"/>
      <c r="H34" s="68"/>
    </row>
    <row r="35" spans="1:8" s="64" customFormat="1" x14ac:dyDescent="0.2">
      <c r="A35" s="71">
        <v>5311</v>
      </c>
      <c r="B35" s="71">
        <v>5171</v>
      </c>
      <c r="C35" s="133">
        <v>20007000000</v>
      </c>
      <c r="D35" s="71" t="s">
        <v>190</v>
      </c>
      <c r="E35" s="72" t="s">
        <v>6</v>
      </c>
      <c r="F35" s="73"/>
      <c r="G35" s="74">
        <v>576000</v>
      </c>
      <c r="H35" s="67"/>
    </row>
    <row r="36" spans="1:8" s="64" customFormat="1" x14ac:dyDescent="0.2">
      <c r="A36" s="71">
        <v>5311</v>
      </c>
      <c r="B36" s="71">
        <v>5171</v>
      </c>
      <c r="C36" s="133">
        <v>20135000000</v>
      </c>
      <c r="D36" s="71" t="s">
        <v>213</v>
      </c>
      <c r="E36" s="72" t="s">
        <v>6</v>
      </c>
      <c r="F36" s="73"/>
      <c r="G36" s="74">
        <v>300000</v>
      </c>
      <c r="H36" s="67"/>
    </row>
    <row r="37" spans="1:8" s="64" customFormat="1" x14ac:dyDescent="0.2">
      <c r="A37" s="71"/>
      <c r="B37" s="71"/>
      <c r="C37" s="133"/>
      <c r="D37" s="289" t="s">
        <v>1044</v>
      </c>
      <c r="E37" s="72"/>
      <c r="F37" s="73"/>
      <c r="G37" s="74"/>
      <c r="H37" s="67"/>
    </row>
    <row r="38" spans="1:8" s="64" customFormat="1" x14ac:dyDescent="0.2">
      <c r="A38" s="71">
        <v>5311</v>
      </c>
      <c r="B38" s="71">
        <v>5172</v>
      </c>
      <c r="C38" s="133">
        <v>20136000000</v>
      </c>
      <c r="D38" s="71" t="s">
        <v>214</v>
      </c>
      <c r="E38" s="72" t="s">
        <v>6</v>
      </c>
      <c r="F38" s="73"/>
      <c r="G38" s="74">
        <v>50000</v>
      </c>
      <c r="H38" s="67"/>
    </row>
    <row r="39" spans="1:8" s="64" customFormat="1" x14ac:dyDescent="0.2">
      <c r="A39" s="71">
        <v>5311</v>
      </c>
      <c r="B39" s="71">
        <v>5173</v>
      </c>
      <c r="C39" s="133">
        <v>20002000000</v>
      </c>
      <c r="D39" s="71" t="s">
        <v>1</v>
      </c>
      <c r="E39" s="72" t="s">
        <v>6</v>
      </c>
      <c r="F39" s="73"/>
      <c r="G39" s="74">
        <v>12000</v>
      </c>
      <c r="H39" s="67"/>
    </row>
    <row r="40" spans="1:8" s="64" customFormat="1" x14ac:dyDescent="0.2">
      <c r="D40" s="289" t="s">
        <v>646</v>
      </c>
      <c r="E40" s="16"/>
      <c r="F40" s="16"/>
      <c r="G40" s="16"/>
      <c r="H40" s="68"/>
    </row>
    <row r="41" spans="1:8" s="64" customFormat="1" x14ac:dyDescent="0.2">
      <c r="A41" s="71">
        <v>5311</v>
      </c>
      <c r="B41" s="71">
        <v>5362</v>
      </c>
      <c r="C41" s="133">
        <v>20032000000</v>
      </c>
      <c r="D41" s="71" t="s">
        <v>83</v>
      </c>
      <c r="E41" s="72" t="s">
        <v>6</v>
      </c>
      <c r="F41" s="73"/>
      <c r="G41" s="74">
        <v>5000</v>
      </c>
      <c r="H41" s="67"/>
    </row>
    <row r="42" spans="1:8" s="64" customFormat="1" x14ac:dyDescent="0.2">
      <c r="A42" s="71">
        <v>5311</v>
      </c>
      <c r="B42" s="71">
        <v>5362</v>
      </c>
      <c r="C42" s="133">
        <v>20137000000</v>
      </c>
      <c r="D42" s="71" t="s">
        <v>215</v>
      </c>
      <c r="E42" s="72" t="s">
        <v>6</v>
      </c>
      <c r="F42" s="73"/>
      <c r="G42" s="74">
        <v>38500</v>
      </c>
      <c r="H42" s="67"/>
    </row>
    <row r="43" spans="1:8" s="64" customFormat="1" x14ac:dyDescent="0.2">
      <c r="D43" s="32" t="s">
        <v>26</v>
      </c>
      <c r="E43" s="32"/>
      <c r="F43" s="33">
        <f>SUM(G44:G45)</f>
        <v>70000</v>
      </c>
      <c r="G43" s="33"/>
      <c r="H43" s="67"/>
    </row>
    <row r="44" spans="1:8" s="64" customFormat="1" x14ac:dyDescent="0.2">
      <c r="A44" s="71">
        <v>5311</v>
      </c>
      <c r="B44" s="71">
        <v>5139</v>
      </c>
      <c r="C44" s="133">
        <v>20126000000</v>
      </c>
      <c r="D44" s="71" t="s">
        <v>205</v>
      </c>
      <c r="E44" s="72" t="s">
        <v>6</v>
      </c>
      <c r="F44" s="73"/>
      <c r="G44" s="74">
        <v>30000</v>
      </c>
      <c r="H44" s="67"/>
    </row>
    <row r="45" spans="1:8" s="64" customFormat="1" x14ac:dyDescent="0.2">
      <c r="A45" s="71">
        <v>5311</v>
      </c>
      <c r="B45" s="71">
        <v>5169</v>
      </c>
      <c r="C45" s="133">
        <v>20133000000</v>
      </c>
      <c r="D45" s="71" t="s">
        <v>211</v>
      </c>
      <c r="E45" s="72" t="s">
        <v>6</v>
      </c>
      <c r="F45" s="73"/>
      <c r="G45" s="74">
        <v>40000</v>
      </c>
      <c r="H45" s="67"/>
    </row>
    <row r="46" spans="1:8" s="64" customFormat="1" x14ac:dyDescent="0.2">
      <c r="A46" s="71"/>
      <c r="B46" s="71"/>
      <c r="C46" s="133"/>
      <c r="D46" s="32" t="s">
        <v>154</v>
      </c>
      <c r="E46" s="32"/>
      <c r="F46" s="33">
        <f>SUM(G47)</f>
        <v>100000</v>
      </c>
      <c r="G46" s="32"/>
      <c r="H46" s="67"/>
    </row>
    <row r="47" spans="1:8" s="64" customFormat="1" x14ac:dyDescent="0.2">
      <c r="A47" s="71">
        <v>5311</v>
      </c>
      <c r="B47" s="71">
        <v>6122</v>
      </c>
      <c r="C47" s="133">
        <v>20138000000</v>
      </c>
      <c r="D47" s="71" t="s">
        <v>216</v>
      </c>
      <c r="E47" s="72" t="s">
        <v>6</v>
      </c>
      <c r="F47" s="73"/>
      <c r="G47" s="74">
        <v>100000</v>
      </c>
      <c r="H47" s="67"/>
    </row>
    <row r="48" spans="1:8" s="64" customFormat="1" x14ac:dyDescent="0.2">
      <c r="D48" s="32" t="s">
        <v>8</v>
      </c>
      <c r="E48" s="32"/>
      <c r="F48" s="33">
        <f>SUM(G49:G49)</f>
        <v>1200000</v>
      </c>
      <c r="G48" s="33"/>
      <c r="H48" s="67"/>
    </row>
    <row r="49" spans="1:8" s="64" customFormat="1" x14ac:dyDescent="0.2">
      <c r="A49" s="72">
        <v>6409</v>
      </c>
      <c r="B49" s="72">
        <v>5901</v>
      </c>
      <c r="C49" s="136">
        <v>20192000000</v>
      </c>
      <c r="D49" s="72" t="s">
        <v>1058</v>
      </c>
      <c r="E49" s="72" t="s">
        <v>6</v>
      </c>
      <c r="F49" s="73"/>
      <c r="G49" s="77">
        <v>1200000</v>
      </c>
      <c r="H49" s="67"/>
    </row>
    <row r="50" spans="1:8" x14ac:dyDescent="0.2">
      <c r="D50" s="84"/>
      <c r="E50" s="84"/>
      <c r="F50" s="22"/>
      <c r="G50" s="155"/>
      <c r="H50" s="174"/>
    </row>
    <row r="51" spans="1:8" ht="18" x14ac:dyDescent="0.2">
      <c r="A51" s="259"/>
      <c r="B51" s="259"/>
      <c r="C51" s="259"/>
      <c r="D51" s="290" t="s">
        <v>1047</v>
      </c>
      <c r="E51" s="291"/>
      <c r="F51" s="291"/>
      <c r="G51" s="306">
        <f>SUM(G53:G169)</f>
        <v>28096254</v>
      </c>
    </row>
    <row r="52" spans="1:8" ht="14.25" x14ac:dyDescent="0.2">
      <c r="A52" s="259"/>
      <c r="B52" s="259"/>
      <c r="C52" s="259"/>
      <c r="D52" s="294" t="s">
        <v>1045</v>
      </c>
      <c r="E52" s="295"/>
      <c r="F52" s="299">
        <f>SUM(G53:G55)</f>
        <v>1270124</v>
      </c>
      <c r="G52" s="296"/>
    </row>
    <row r="53" spans="1:8" x14ac:dyDescent="0.2">
      <c r="A53" s="260">
        <v>3111</v>
      </c>
      <c r="B53" s="260">
        <v>5331</v>
      </c>
      <c r="C53" s="286">
        <v>20026000000</v>
      </c>
      <c r="D53" s="260" t="s">
        <v>388</v>
      </c>
      <c r="E53" s="261" t="s">
        <v>361</v>
      </c>
      <c r="F53" s="262"/>
      <c r="G53" s="263">
        <v>155000</v>
      </c>
    </row>
    <row r="54" spans="1:8" x14ac:dyDescent="0.2">
      <c r="A54" s="260">
        <v>3111</v>
      </c>
      <c r="B54" s="260">
        <v>5331</v>
      </c>
      <c r="C54" s="286">
        <v>20027000000</v>
      </c>
      <c r="D54" s="260" t="s">
        <v>389</v>
      </c>
      <c r="E54" s="261" t="s">
        <v>361</v>
      </c>
      <c r="F54" s="262"/>
      <c r="G54" s="263">
        <v>915000</v>
      </c>
    </row>
    <row r="55" spans="1:8" x14ac:dyDescent="0.2">
      <c r="A55" s="260">
        <v>3111</v>
      </c>
      <c r="B55" s="260">
        <v>5331</v>
      </c>
      <c r="C55" s="286">
        <v>20028000000</v>
      </c>
      <c r="D55" s="260" t="s">
        <v>390</v>
      </c>
      <c r="E55" s="261" t="s">
        <v>361</v>
      </c>
      <c r="F55" s="262"/>
      <c r="G55" s="263">
        <v>200124</v>
      </c>
    </row>
    <row r="56" spans="1:8" ht="14.25" x14ac:dyDescent="0.2">
      <c r="A56" s="260"/>
      <c r="B56" s="260"/>
      <c r="C56" s="286"/>
      <c r="D56" s="294" t="s">
        <v>1046</v>
      </c>
      <c r="E56" s="295"/>
      <c r="F56" s="299">
        <f>SUM(G57:G59)</f>
        <v>1831256</v>
      </c>
      <c r="G56" s="296"/>
    </row>
    <row r="57" spans="1:8" x14ac:dyDescent="0.2">
      <c r="A57" s="260">
        <v>3111</v>
      </c>
      <c r="B57" s="260">
        <v>5331</v>
      </c>
      <c r="C57" s="286">
        <v>20026000000</v>
      </c>
      <c r="D57" s="260" t="s">
        <v>391</v>
      </c>
      <c r="E57" s="261" t="s">
        <v>361</v>
      </c>
      <c r="F57" s="262"/>
      <c r="G57" s="263">
        <v>300000</v>
      </c>
    </row>
    <row r="58" spans="1:8" x14ac:dyDescent="0.2">
      <c r="A58" s="260">
        <v>3111</v>
      </c>
      <c r="B58" s="260">
        <v>5331</v>
      </c>
      <c r="C58" s="286">
        <v>20027000000</v>
      </c>
      <c r="D58" s="260" t="s">
        <v>392</v>
      </c>
      <c r="E58" s="261" t="s">
        <v>361</v>
      </c>
      <c r="F58" s="262"/>
      <c r="G58" s="263">
        <v>710000</v>
      </c>
    </row>
    <row r="59" spans="1:8" x14ac:dyDescent="0.2">
      <c r="A59" s="260">
        <v>3111</v>
      </c>
      <c r="B59" s="260">
        <v>5331</v>
      </c>
      <c r="C59" s="286">
        <v>20028000000</v>
      </c>
      <c r="D59" s="260" t="s">
        <v>393</v>
      </c>
      <c r="E59" s="261" t="s">
        <v>361</v>
      </c>
      <c r="F59" s="262"/>
      <c r="G59" s="263">
        <v>821256</v>
      </c>
    </row>
    <row r="60" spans="1:8" ht="14.25" x14ac:dyDescent="0.2">
      <c r="A60" s="260"/>
      <c r="B60" s="260"/>
      <c r="C60" s="286"/>
      <c r="D60" s="294" t="s">
        <v>1048</v>
      </c>
      <c r="E60" s="295"/>
      <c r="F60" s="298">
        <f>SUM(G61:G63)</f>
        <v>647788</v>
      </c>
      <c r="G60" s="263"/>
    </row>
    <row r="61" spans="1:8" x14ac:dyDescent="0.2">
      <c r="A61" s="260">
        <v>3111</v>
      </c>
      <c r="B61" s="260">
        <v>5331</v>
      </c>
      <c r="C61" s="286">
        <v>20026000000</v>
      </c>
      <c r="D61" s="260" t="s">
        <v>394</v>
      </c>
      <c r="E61" s="261" t="s">
        <v>361</v>
      </c>
      <c r="F61" s="262"/>
      <c r="G61" s="263">
        <v>145000</v>
      </c>
    </row>
    <row r="62" spans="1:8" x14ac:dyDescent="0.2">
      <c r="A62" s="260">
        <v>3111</v>
      </c>
      <c r="B62" s="260">
        <v>5331</v>
      </c>
      <c r="C62" s="286">
        <v>20027000000</v>
      </c>
      <c r="D62" s="260" t="s">
        <v>395</v>
      </c>
      <c r="E62" s="261" t="s">
        <v>361</v>
      </c>
      <c r="F62" s="262"/>
      <c r="G62" s="263">
        <v>375000</v>
      </c>
    </row>
    <row r="63" spans="1:8" x14ac:dyDescent="0.2">
      <c r="A63" s="260">
        <v>3111</v>
      </c>
      <c r="B63" s="260">
        <v>5331</v>
      </c>
      <c r="C63" s="286">
        <v>20028000000</v>
      </c>
      <c r="D63" s="260" t="s">
        <v>396</v>
      </c>
      <c r="E63" s="261" t="s">
        <v>361</v>
      </c>
      <c r="F63" s="262"/>
      <c r="G63" s="263">
        <v>127788</v>
      </c>
    </row>
    <row r="64" spans="1:8" ht="14.25" x14ac:dyDescent="0.2">
      <c r="A64" s="260"/>
      <c r="B64" s="260"/>
      <c r="C64" s="286"/>
      <c r="D64" s="294" t="s">
        <v>1017</v>
      </c>
      <c r="E64" s="295"/>
      <c r="F64" s="298">
        <f>SUM(G65:G67)</f>
        <v>786163</v>
      </c>
      <c r="G64" s="263"/>
    </row>
    <row r="65" spans="1:8" x14ac:dyDescent="0.2">
      <c r="A65" s="260">
        <v>3111</v>
      </c>
      <c r="B65" s="260">
        <v>5331</v>
      </c>
      <c r="C65" s="286">
        <v>20026000000</v>
      </c>
      <c r="D65" s="260" t="s">
        <v>397</v>
      </c>
      <c r="E65" s="261" t="s">
        <v>361</v>
      </c>
      <c r="F65" s="262"/>
      <c r="G65" s="263">
        <v>100000</v>
      </c>
    </row>
    <row r="66" spans="1:8" x14ac:dyDescent="0.2">
      <c r="A66" s="260">
        <v>3111</v>
      </c>
      <c r="B66" s="260">
        <v>5331</v>
      </c>
      <c r="C66" s="286">
        <v>20027000000</v>
      </c>
      <c r="D66" s="260" t="s">
        <v>398</v>
      </c>
      <c r="E66" s="261" t="s">
        <v>361</v>
      </c>
      <c r="F66" s="262"/>
      <c r="G66" s="263">
        <v>300000</v>
      </c>
    </row>
    <row r="67" spans="1:8" x14ac:dyDescent="0.2">
      <c r="A67" s="260">
        <v>3111</v>
      </c>
      <c r="B67" s="260">
        <v>5331</v>
      </c>
      <c r="C67" s="286">
        <v>20028000000</v>
      </c>
      <c r="D67" s="260" t="s">
        <v>399</v>
      </c>
      <c r="E67" s="261" t="s">
        <v>361</v>
      </c>
      <c r="F67" s="262"/>
      <c r="G67" s="263">
        <v>386163</v>
      </c>
    </row>
    <row r="68" spans="1:8" ht="14.25" x14ac:dyDescent="0.2">
      <c r="A68" s="260"/>
      <c r="B68" s="260"/>
      <c r="C68" s="286"/>
      <c r="D68" s="294" t="s">
        <v>1018</v>
      </c>
      <c r="E68" s="261"/>
      <c r="F68" s="262">
        <f>SUM(G69:G71)</f>
        <v>1191524</v>
      </c>
      <c r="G68" s="263"/>
    </row>
    <row r="69" spans="1:8" x14ac:dyDescent="0.2">
      <c r="A69" s="260">
        <v>3111</v>
      </c>
      <c r="B69" s="260">
        <v>5331</v>
      </c>
      <c r="C69" s="286">
        <v>20026000000</v>
      </c>
      <c r="D69" s="260" t="s">
        <v>400</v>
      </c>
      <c r="E69" s="261" t="s">
        <v>361</v>
      </c>
      <c r="F69" s="262"/>
      <c r="G69" s="263">
        <v>50000</v>
      </c>
    </row>
    <row r="70" spans="1:8" x14ac:dyDescent="0.2">
      <c r="A70" s="260">
        <v>3111</v>
      </c>
      <c r="B70" s="260">
        <v>5331</v>
      </c>
      <c r="C70" s="286">
        <v>20027000000</v>
      </c>
      <c r="D70" s="260" t="s">
        <v>401</v>
      </c>
      <c r="E70" s="261" t="s">
        <v>361</v>
      </c>
      <c r="F70" s="262"/>
      <c r="G70" s="263">
        <v>600000</v>
      </c>
    </row>
    <row r="71" spans="1:8" x14ac:dyDescent="0.2">
      <c r="A71" s="260">
        <v>3111</v>
      </c>
      <c r="B71" s="260">
        <v>5331</v>
      </c>
      <c r="C71" s="286">
        <v>20028000000</v>
      </c>
      <c r="D71" s="260" t="s">
        <v>402</v>
      </c>
      <c r="E71" s="261" t="s">
        <v>361</v>
      </c>
      <c r="F71" s="262"/>
      <c r="G71" s="263">
        <v>541524</v>
      </c>
    </row>
    <row r="72" spans="1:8" ht="14.25" x14ac:dyDescent="0.2">
      <c r="A72" s="260"/>
      <c r="B72" s="260"/>
      <c r="C72" s="286"/>
      <c r="D72" s="294" t="s">
        <v>1019</v>
      </c>
      <c r="E72" s="261"/>
      <c r="F72" s="262">
        <f>SUM(G73:G75)</f>
        <v>799371</v>
      </c>
      <c r="G72" s="263"/>
    </row>
    <row r="73" spans="1:8" x14ac:dyDescent="0.2">
      <c r="A73" s="260">
        <v>3111</v>
      </c>
      <c r="B73" s="260">
        <v>5331</v>
      </c>
      <c r="C73" s="286">
        <v>20026000000</v>
      </c>
      <c r="D73" s="260" t="s">
        <v>403</v>
      </c>
      <c r="E73" s="261" t="s">
        <v>361</v>
      </c>
      <c r="F73" s="262"/>
      <c r="G73" s="263">
        <v>190000</v>
      </c>
    </row>
    <row r="74" spans="1:8" s="64" customFormat="1" x14ac:dyDescent="0.2">
      <c r="A74" s="260">
        <v>3111</v>
      </c>
      <c r="B74" s="260">
        <v>5331</v>
      </c>
      <c r="C74" s="286">
        <v>20027000000</v>
      </c>
      <c r="D74" s="260" t="s">
        <v>404</v>
      </c>
      <c r="E74" s="261" t="s">
        <v>361</v>
      </c>
      <c r="F74" s="262"/>
      <c r="G74" s="263">
        <v>560000</v>
      </c>
      <c r="H74" s="68"/>
    </row>
    <row r="75" spans="1:8" s="64" customFormat="1" x14ac:dyDescent="0.2">
      <c r="A75" s="260">
        <v>3111</v>
      </c>
      <c r="B75" s="260">
        <v>5331</v>
      </c>
      <c r="C75" s="286">
        <v>20028000000</v>
      </c>
      <c r="D75" s="260" t="s">
        <v>405</v>
      </c>
      <c r="E75" s="261" t="s">
        <v>361</v>
      </c>
      <c r="F75" s="262"/>
      <c r="G75" s="263">
        <v>49371</v>
      </c>
      <c r="H75" s="68"/>
    </row>
    <row r="76" spans="1:8" s="64" customFormat="1" ht="14.25" x14ac:dyDescent="0.2">
      <c r="A76" s="260"/>
      <c r="B76" s="260"/>
      <c r="C76" s="286"/>
      <c r="D76" s="294" t="s">
        <v>1020</v>
      </c>
      <c r="E76" s="261"/>
      <c r="F76" s="262">
        <f>SUM(G77:G79)</f>
        <v>922476</v>
      </c>
      <c r="G76" s="263"/>
      <c r="H76" s="68"/>
    </row>
    <row r="77" spans="1:8" s="64" customFormat="1" x14ac:dyDescent="0.2">
      <c r="A77" s="260">
        <v>3111</v>
      </c>
      <c r="B77" s="260">
        <v>5331</v>
      </c>
      <c r="C77" s="286">
        <v>20026000000</v>
      </c>
      <c r="D77" s="260" t="s">
        <v>406</v>
      </c>
      <c r="E77" s="261" t="s">
        <v>361</v>
      </c>
      <c r="F77" s="262"/>
      <c r="G77" s="263">
        <v>140000</v>
      </c>
      <c r="H77" s="68"/>
    </row>
    <row r="78" spans="1:8" s="64" customFormat="1" x14ac:dyDescent="0.2">
      <c r="A78" s="260">
        <v>3111</v>
      </c>
      <c r="B78" s="260">
        <v>5331</v>
      </c>
      <c r="C78" s="286">
        <v>20027000000</v>
      </c>
      <c r="D78" s="260" t="s">
        <v>407</v>
      </c>
      <c r="E78" s="261" t="s">
        <v>361</v>
      </c>
      <c r="F78" s="262"/>
      <c r="G78" s="263">
        <v>550000</v>
      </c>
      <c r="H78" s="68"/>
    </row>
    <row r="79" spans="1:8" s="64" customFormat="1" x14ac:dyDescent="0.2">
      <c r="A79" s="260">
        <v>3111</v>
      </c>
      <c r="B79" s="260">
        <v>5331</v>
      </c>
      <c r="C79" s="286">
        <v>20028000000</v>
      </c>
      <c r="D79" s="260" t="s">
        <v>408</v>
      </c>
      <c r="E79" s="261" t="s">
        <v>361</v>
      </c>
      <c r="F79" s="262"/>
      <c r="G79" s="263">
        <v>232476</v>
      </c>
      <c r="H79" s="68"/>
    </row>
    <row r="80" spans="1:8" s="64" customFormat="1" ht="14.25" x14ac:dyDescent="0.2">
      <c r="A80" s="260"/>
      <c r="B80" s="260"/>
      <c r="C80" s="286"/>
      <c r="D80" s="294" t="s">
        <v>1021</v>
      </c>
      <c r="E80" s="261"/>
      <c r="F80" s="262">
        <f>SUM(G81:G83)</f>
        <v>1046171</v>
      </c>
      <c r="G80" s="263"/>
      <c r="H80" s="68"/>
    </row>
    <row r="81" spans="1:8" s="64" customFormat="1" x14ac:dyDescent="0.2">
      <c r="A81" s="260">
        <v>3111</v>
      </c>
      <c r="B81" s="260">
        <v>5331</v>
      </c>
      <c r="C81" s="286">
        <v>20026000000</v>
      </c>
      <c r="D81" s="260" t="s">
        <v>409</v>
      </c>
      <c r="E81" s="261" t="s">
        <v>361</v>
      </c>
      <c r="F81" s="262"/>
      <c r="G81" s="263">
        <v>110000</v>
      </c>
      <c r="H81" s="68"/>
    </row>
    <row r="82" spans="1:8" s="64" customFormat="1" x14ac:dyDescent="0.2">
      <c r="A82" s="260">
        <v>3111</v>
      </c>
      <c r="B82" s="260">
        <v>5331</v>
      </c>
      <c r="C82" s="286">
        <v>20027000000</v>
      </c>
      <c r="D82" s="260" t="s">
        <v>410</v>
      </c>
      <c r="E82" s="261" t="s">
        <v>361</v>
      </c>
      <c r="F82" s="262"/>
      <c r="G82" s="263">
        <v>455000</v>
      </c>
      <c r="H82" s="68"/>
    </row>
    <row r="83" spans="1:8" s="64" customFormat="1" x14ac:dyDescent="0.2">
      <c r="A83" s="260">
        <v>3111</v>
      </c>
      <c r="B83" s="260">
        <v>5331</v>
      </c>
      <c r="C83" s="286">
        <v>20028000000</v>
      </c>
      <c r="D83" s="260" t="s">
        <v>411</v>
      </c>
      <c r="E83" s="261" t="s">
        <v>361</v>
      </c>
      <c r="F83" s="262"/>
      <c r="G83" s="263">
        <v>481171</v>
      </c>
      <c r="H83" s="68"/>
    </row>
    <row r="84" spans="1:8" s="64" customFormat="1" ht="14.25" x14ac:dyDescent="0.2">
      <c r="A84" s="260"/>
      <c r="B84" s="260"/>
      <c r="C84" s="286"/>
      <c r="D84" s="294" t="s">
        <v>1022</v>
      </c>
      <c r="E84" s="261"/>
      <c r="F84" s="262">
        <f>SUM(G85:G87)</f>
        <v>386300</v>
      </c>
      <c r="G84" s="263"/>
      <c r="H84" s="68"/>
    </row>
    <row r="85" spans="1:8" s="64" customFormat="1" x14ac:dyDescent="0.2">
      <c r="A85" s="260">
        <v>3111</v>
      </c>
      <c r="B85" s="260">
        <v>5331</v>
      </c>
      <c r="C85" s="286">
        <v>20026000000</v>
      </c>
      <c r="D85" s="260" t="s">
        <v>412</v>
      </c>
      <c r="E85" s="261" t="s">
        <v>361</v>
      </c>
      <c r="F85" s="262"/>
      <c r="G85" s="263">
        <v>125000</v>
      </c>
      <c r="H85" s="68"/>
    </row>
    <row r="86" spans="1:8" s="64" customFormat="1" x14ac:dyDescent="0.2">
      <c r="A86" s="260">
        <v>3111</v>
      </c>
      <c r="B86" s="260">
        <v>5331</v>
      </c>
      <c r="C86" s="286">
        <v>20027000000</v>
      </c>
      <c r="D86" s="260" t="s">
        <v>413</v>
      </c>
      <c r="E86" s="261" t="s">
        <v>361</v>
      </c>
      <c r="F86" s="262"/>
      <c r="G86" s="263">
        <v>255000</v>
      </c>
      <c r="H86" s="68"/>
    </row>
    <row r="87" spans="1:8" s="64" customFormat="1" x14ac:dyDescent="0.2">
      <c r="A87" s="260">
        <v>3111</v>
      </c>
      <c r="B87" s="260">
        <v>5331</v>
      </c>
      <c r="C87" s="286">
        <v>20028000000</v>
      </c>
      <c r="D87" s="260" t="s">
        <v>414</v>
      </c>
      <c r="E87" s="261" t="s">
        <v>361</v>
      </c>
      <c r="F87" s="262"/>
      <c r="G87" s="263">
        <v>6300</v>
      </c>
      <c r="H87" s="68"/>
    </row>
    <row r="88" spans="1:8" s="64" customFormat="1" ht="14.25" x14ac:dyDescent="0.2">
      <c r="A88" s="260"/>
      <c r="B88" s="260"/>
      <c r="C88" s="286"/>
      <c r="D88" s="294" t="s">
        <v>1023</v>
      </c>
      <c r="E88" s="261"/>
      <c r="F88" s="262">
        <f>SUM(G89:G91)</f>
        <v>1084852</v>
      </c>
      <c r="G88" s="263"/>
      <c r="H88" s="68"/>
    </row>
    <row r="89" spans="1:8" s="64" customFormat="1" x14ac:dyDescent="0.2">
      <c r="A89" s="260">
        <v>3111</v>
      </c>
      <c r="B89" s="260">
        <v>5331</v>
      </c>
      <c r="C89" s="286">
        <v>20026000000</v>
      </c>
      <c r="D89" s="260" t="s">
        <v>415</v>
      </c>
      <c r="E89" s="261" t="s">
        <v>361</v>
      </c>
      <c r="F89" s="262"/>
      <c r="G89" s="263">
        <v>250000</v>
      </c>
      <c r="H89" s="68"/>
    </row>
    <row r="90" spans="1:8" s="64" customFormat="1" x14ac:dyDescent="0.2">
      <c r="A90" s="260">
        <v>3111</v>
      </c>
      <c r="B90" s="260">
        <v>5331</v>
      </c>
      <c r="C90" s="286">
        <v>20027000000</v>
      </c>
      <c r="D90" s="260" t="s">
        <v>416</v>
      </c>
      <c r="E90" s="261" t="s">
        <v>361</v>
      </c>
      <c r="F90" s="262"/>
      <c r="G90" s="263">
        <v>570000</v>
      </c>
      <c r="H90" s="68"/>
    </row>
    <row r="91" spans="1:8" s="64" customFormat="1" x14ac:dyDescent="0.2">
      <c r="A91" s="260">
        <v>3111</v>
      </c>
      <c r="B91" s="260">
        <v>5331</v>
      </c>
      <c r="C91" s="286">
        <v>20028000000</v>
      </c>
      <c r="D91" s="260" t="s">
        <v>417</v>
      </c>
      <c r="E91" s="261" t="s">
        <v>361</v>
      </c>
      <c r="F91" s="262"/>
      <c r="G91" s="263">
        <v>264852</v>
      </c>
      <c r="H91" s="68"/>
    </row>
    <row r="92" spans="1:8" s="64" customFormat="1" ht="14.25" x14ac:dyDescent="0.2">
      <c r="A92" s="260"/>
      <c r="B92" s="260"/>
      <c r="C92" s="286"/>
      <c r="D92" s="294" t="s">
        <v>1024</v>
      </c>
      <c r="E92" s="261"/>
      <c r="F92" s="262">
        <f>SUM(G93:G95)</f>
        <v>1859802</v>
      </c>
      <c r="G92" s="263"/>
      <c r="H92" s="68"/>
    </row>
    <row r="93" spans="1:8" s="64" customFormat="1" x14ac:dyDescent="0.2">
      <c r="A93" s="260">
        <v>3111</v>
      </c>
      <c r="B93" s="260">
        <v>5331</v>
      </c>
      <c r="C93" s="286">
        <v>20026000000</v>
      </c>
      <c r="D93" s="260" t="s">
        <v>418</v>
      </c>
      <c r="E93" s="261" t="s">
        <v>361</v>
      </c>
      <c r="F93" s="262"/>
      <c r="G93" s="263">
        <v>310000</v>
      </c>
      <c r="H93" s="68"/>
    </row>
    <row r="94" spans="1:8" s="64" customFormat="1" x14ac:dyDescent="0.2">
      <c r="A94" s="260">
        <v>3111</v>
      </c>
      <c r="B94" s="260">
        <v>5331</v>
      </c>
      <c r="C94" s="286">
        <v>20027000000</v>
      </c>
      <c r="D94" s="260" t="s">
        <v>419</v>
      </c>
      <c r="E94" s="261" t="s">
        <v>361</v>
      </c>
      <c r="F94" s="262"/>
      <c r="G94" s="263">
        <v>1000000</v>
      </c>
      <c r="H94" s="68"/>
    </row>
    <row r="95" spans="1:8" s="64" customFormat="1" x14ac:dyDescent="0.2">
      <c r="A95" s="260">
        <v>3111</v>
      </c>
      <c r="B95" s="260">
        <v>5331</v>
      </c>
      <c r="C95" s="286">
        <v>20028000000</v>
      </c>
      <c r="D95" s="260" t="s">
        <v>420</v>
      </c>
      <c r="E95" s="261" t="s">
        <v>361</v>
      </c>
      <c r="F95" s="262"/>
      <c r="G95" s="263">
        <v>549802</v>
      </c>
      <c r="H95" s="68"/>
    </row>
    <row r="96" spans="1:8" s="64" customFormat="1" ht="14.25" x14ac:dyDescent="0.2">
      <c r="A96" s="260"/>
      <c r="B96" s="260"/>
      <c r="C96" s="286"/>
      <c r="D96" s="294" t="s">
        <v>1025</v>
      </c>
      <c r="E96" s="261"/>
      <c r="F96" s="262">
        <f>SUM(G97:G99)</f>
        <v>957562</v>
      </c>
      <c r="G96" s="263"/>
      <c r="H96" s="68"/>
    </row>
    <row r="97" spans="1:8" s="64" customFormat="1" x14ac:dyDescent="0.2">
      <c r="A97" s="260">
        <v>3111</v>
      </c>
      <c r="B97" s="260">
        <v>5331</v>
      </c>
      <c r="C97" s="286">
        <v>20026000000</v>
      </c>
      <c r="D97" s="260" t="s">
        <v>421</v>
      </c>
      <c r="E97" s="261" t="s">
        <v>361</v>
      </c>
      <c r="F97" s="262"/>
      <c r="G97" s="263">
        <v>150000</v>
      </c>
      <c r="H97" s="68"/>
    </row>
    <row r="98" spans="1:8" s="64" customFormat="1" x14ac:dyDescent="0.2">
      <c r="A98" s="260">
        <v>3111</v>
      </c>
      <c r="B98" s="260">
        <v>5331</v>
      </c>
      <c r="C98" s="286">
        <v>20027000000</v>
      </c>
      <c r="D98" s="260" t="s">
        <v>422</v>
      </c>
      <c r="E98" s="261" t="s">
        <v>361</v>
      </c>
      <c r="F98" s="262"/>
      <c r="G98" s="263">
        <v>605000</v>
      </c>
      <c r="H98" s="68"/>
    </row>
    <row r="99" spans="1:8" s="64" customFormat="1" x14ac:dyDescent="0.2">
      <c r="A99" s="260">
        <v>3111</v>
      </c>
      <c r="B99" s="260">
        <v>5331</v>
      </c>
      <c r="C99" s="286">
        <v>20028000000</v>
      </c>
      <c r="D99" s="260" t="s">
        <v>423</v>
      </c>
      <c r="E99" s="261" t="s">
        <v>361</v>
      </c>
      <c r="F99" s="262"/>
      <c r="G99" s="263">
        <v>202562</v>
      </c>
      <c r="H99" s="68"/>
    </row>
    <row r="100" spans="1:8" s="64" customFormat="1" ht="14.25" x14ac:dyDescent="0.2">
      <c r="A100" s="260"/>
      <c r="B100" s="260"/>
      <c r="C100" s="286"/>
      <c r="D100" s="294" t="s">
        <v>1026</v>
      </c>
      <c r="E100" s="261"/>
      <c r="F100" s="262">
        <f>SUM(G101:G103)</f>
        <v>622760</v>
      </c>
      <c r="G100" s="263"/>
      <c r="H100" s="68"/>
    </row>
    <row r="101" spans="1:8" s="64" customFormat="1" x14ac:dyDescent="0.2">
      <c r="A101" s="260">
        <v>3111</v>
      </c>
      <c r="B101" s="260">
        <v>5331</v>
      </c>
      <c r="C101" s="286">
        <v>20026000000</v>
      </c>
      <c r="D101" s="260" t="s">
        <v>424</v>
      </c>
      <c r="E101" s="261" t="s">
        <v>361</v>
      </c>
      <c r="F101" s="262"/>
      <c r="G101" s="263">
        <v>245000</v>
      </c>
      <c r="H101" s="68"/>
    </row>
    <row r="102" spans="1:8" s="64" customFormat="1" x14ac:dyDescent="0.2">
      <c r="A102" s="260">
        <v>3111</v>
      </c>
      <c r="B102" s="260">
        <v>5331</v>
      </c>
      <c r="C102" s="286">
        <v>20027000000</v>
      </c>
      <c r="D102" s="260" t="s">
        <v>425</v>
      </c>
      <c r="E102" s="261" t="s">
        <v>361</v>
      </c>
      <c r="F102" s="262"/>
      <c r="G102" s="263">
        <v>375000</v>
      </c>
      <c r="H102" s="68"/>
    </row>
    <row r="103" spans="1:8" s="64" customFormat="1" x14ac:dyDescent="0.2">
      <c r="A103" s="260">
        <v>3111</v>
      </c>
      <c r="B103" s="260">
        <v>5331</v>
      </c>
      <c r="C103" s="286">
        <v>20028000000</v>
      </c>
      <c r="D103" s="260" t="s">
        <v>426</v>
      </c>
      <c r="E103" s="261" t="s">
        <v>361</v>
      </c>
      <c r="F103" s="262"/>
      <c r="G103" s="263">
        <v>2760</v>
      </c>
      <c r="H103" s="68"/>
    </row>
    <row r="104" spans="1:8" s="64" customFormat="1" ht="14.25" x14ac:dyDescent="0.2">
      <c r="A104" s="260"/>
      <c r="B104" s="260"/>
      <c r="C104" s="286"/>
      <c r="D104" s="294" t="s">
        <v>1027</v>
      </c>
      <c r="E104" s="261"/>
      <c r="F104" s="262">
        <f>SUM(G105:G107)</f>
        <v>852736</v>
      </c>
      <c r="G104" s="263"/>
      <c r="H104" s="68"/>
    </row>
    <row r="105" spans="1:8" s="64" customFormat="1" x14ac:dyDescent="0.2">
      <c r="A105" s="260">
        <v>3111</v>
      </c>
      <c r="B105" s="260">
        <v>5331</v>
      </c>
      <c r="C105" s="286">
        <v>20026000000</v>
      </c>
      <c r="D105" s="260" t="s">
        <v>427</v>
      </c>
      <c r="E105" s="261" t="s">
        <v>361</v>
      </c>
      <c r="F105" s="262"/>
      <c r="G105" s="263">
        <v>145000</v>
      </c>
      <c r="H105" s="68"/>
    </row>
    <row r="106" spans="1:8" s="64" customFormat="1" x14ac:dyDescent="0.2">
      <c r="A106" s="260">
        <v>3111</v>
      </c>
      <c r="B106" s="260">
        <v>5331</v>
      </c>
      <c r="C106" s="286">
        <v>20027000000</v>
      </c>
      <c r="D106" s="260" t="s">
        <v>428</v>
      </c>
      <c r="E106" s="261" t="s">
        <v>361</v>
      </c>
      <c r="F106" s="262"/>
      <c r="G106" s="263">
        <v>535000</v>
      </c>
      <c r="H106" s="68"/>
    </row>
    <row r="107" spans="1:8" s="64" customFormat="1" x14ac:dyDescent="0.2">
      <c r="A107" s="260">
        <v>3111</v>
      </c>
      <c r="B107" s="260">
        <v>5331</v>
      </c>
      <c r="C107" s="286">
        <v>20028000000</v>
      </c>
      <c r="D107" s="260" t="s">
        <v>429</v>
      </c>
      <c r="E107" s="261" t="s">
        <v>361</v>
      </c>
      <c r="F107" s="262"/>
      <c r="G107" s="263">
        <v>172736</v>
      </c>
      <c r="H107" s="68"/>
    </row>
    <row r="108" spans="1:8" s="64" customFormat="1" ht="14.25" x14ac:dyDescent="0.2">
      <c r="A108" s="260"/>
      <c r="B108" s="260"/>
      <c r="C108" s="286"/>
      <c r="D108" s="294" t="s">
        <v>1028</v>
      </c>
      <c r="E108" s="261"/>
      <c r="F108" s="262">
        <f>SUM(G109:G111)</f>
        <v>2124504</v>
      </c>
      <c r="G108" s="263"/>
      <c r="H108" s="68"/>
    </row>
    <row r="109" spans="1:8" s="64" customFormat="1" x14ac:dyDescent="0.2">
      <c r="A109" s="260">
        <v>3111</v>
      </c>
      <c r="B109" s="260">
        <v>5331</v>
      </c>
      <c r="C109" s="286">
        <v>20026000000</v>
      </c>
      <c r="D109" s="260" t="s">
        <v>430</v>
      </c>
      <c r="E109" s="261" t="s">
        <v>361</v>
      </c>
      <c r="F109" s="262"/>
      <c r="G109" s="263">
        <v>390000</v>
      </c>
      <c r="H109" s="68"/>
    </row>
    <row r="110" spans="1:8" s="64" customFormat="1" x14ac:dyDescent="0.2">
      <c r="A110" s="260">
        <v>3111</v>
      </c>
      <c r="B110" s="260">
        <v>5331</v>
      </c>
      <c r="C110" s="286">
        <v>20027000000</v>
      </c>
      <c r="D110" s="260" t="s">
        <v>431</v>
      </c>
      <c r="E110" s="261" t="s">
        <v>361</v>
      </c>
      <c r="F110" s="262"/>
      <c r="G110" s="263">
        <v>1350000</v>
      </c>
      <c r="H110" s="68"/>
    </row>
    <row r="111" spans="1:8" s="64" customFormat="1" x14ac:dyDescent="0.2">
      <c r="A111" s="260">
        <v>3111</v>
      </c>
      <c r="B111" s="260">
        <v>5331</v>
      </c>
      <c r="C111" s="286">
        <v>20028000000</v>
      </c>
      <c r="D111" s="260" t="s">
        <v>432</v>
      </c>
      <c r="E111" s="261" t="s">
        <v>361</v>
      </c>
      <c r="F111" s="262"/>
      <c r="G111" s="263">
        <v>384504</v>
      </c>
      <c r="H111" s="68"/>
    </row>
    <row r="112" spans="1:8" s="64" customFormat="1" ht="14.25" x14ac:dyDescent="0.2">
      <c r="A112" s="260"/>
      <c r="B112" s="260"/>
      <c r="C112" s="286"/>
      <c r="D112" s="294" t="s">
        <v>1029</v>
      </c>
      <c r="E112" s="261"/>
      <c r="F112" s="262">
        <f>SUM(G113:G115)</f>
        <v>816792</v>
      </c>
      <c r="G112" s="263"/>
      <c r="H112" s="68"/>
    </row>
    <row r="113" spans="1:8" s="64" customFormat="1" x14ac:dyDescent="0.2">
      <c r="A113" s="260">
        <v>3111</v>
      </c>
      <c r="B113" s="260">
        <v>5331</v>
      </c>
      <c r="C113" s="286">
        <v>20026000000</v>
      </c>
      <c r="D113" s="260" t="s">
        <v>433</v>
      </c>
      <c r="E113" s="261" t="s">
        <v>361</v>
      </c>
      <c r="F113" s="262"/>
      <c r="G113" s="263">
        <v>160000</v>
      </c>
      <c r="H113" s="68"/>
    </row>
    <row r="114" spans="1:8" s="64" customFormat="1" x14ac:dyDescent="0.2">
      <c r="A114" s="260">
        <v>3111</v>
      </c>
      <c r="B114" s="260">
        <v>5331</v>
      </c>
      <c r="C114" s="286">
        <v>20027000000</v>
      </c>
      <c r="D114" s="260" t="s">
        <v>434</v>
      </c>
      <c r="E114" s="261" t="s">
        <v>361</v>
      </c>
      <c r="F114" s="262"/>
      <c r="G114" s="263">
        <v>470000</v>
      </c>
      <c r="H114" s="68"/>
    </row>
    <row r="115" spans="1:8" s="64" customFormat="1" x14ac:dyDescent="0.2">
      <c r="A115" s="260">
        <v>3111</v>
      </c>
      <c r="B115" s="260">
        <v>5331</v>
      </c>
      <c r="C115" s="286">
        <v>20028000000</v>
      </c>
      <c r="D115" s="260" t="s">
        <v>435</v>
      </c>
      <c r="E115" s="261" t="s">
        <v>361</v>
      </c>
      <c r="F115" s="262"/>
      <c r="G115" s="263">
        <v>186792</v>
      </c>
      <c r="H115" s="68"/>
    </row>
    <row r="116" spans="1:8" s="64" customFormat="1" ht="14.25" x14ac:dyDescent="0.2">
      <c r="A116" s="260"/>
      <c r="B116" s="260"/>
      <c r="C116" s="286"/>
      <c r="D116" s="294" t="s">
        <v>1030</v>
      </c>
      <c r="E116" s="261"/>
      <c r="F116" s="262">
        <f>SUM(G117:G119)</f>
        <v>422312</v>
      </c>
      <c r="G116" s="263"/>
      <c r="H116" s="68"/>
    </row>
    <row r="117" spans="1:8" s="64" customFormat="1" x14ac:dyDescent="0.2">
      <c r="A117" s="260">
        <v>3111</v>
      </c>
      <c r="B117" s="260">
        <v>5331</v>
      </c>
      <c r="C117" s="286">
        <v>20026000000</v>
      </c>
      <c r="D117" s="260" t="s">
        <v>436</v>
      </c>
      <c r="E117" s="261" t="s">
        <v>361</v>
      </c>
      <c r="F117" s="262"/>
      <c r="G117" s="263">
        <v>150000</v>
      </c>
      <c r="H117" s="68"/>
    </row>
    <row r="118" spans="1:8" s="64" customFormat="1" x14ac:dyDescent="0.2">
      <c r="A118" s="260">
        <v>3111</v>
      </c>
      <c r="B118" s="260">
        <v>5331</v>
      </c>
      <c r="C118" s="286">
        <v>20027000000</v>
      </c>
      <c r="D118" s="260" t="s">
        <v>437</v>
      </c>
      <c r="E118" s="261" t="s">
        <v>361</v>
      </c>
      <c r="F118" s="262"/>
      <c r="G118" s="263">
        <v>270000</v>
      </c>
      <c r="H118" s="68"/>
    </row>
    <row r="119" spans="1:8" s="64" customFormat="1" x14ac:dyDescent="0.2">
      <c r="A119" s="260">
        <v>3111</v>
      </c>
      <c r="B119" s="260">
        <v>5331</v>
      </c>
      <c r="C119" s="286">
        <v>20028000000</v>
      </c>
      <c r="D119" s="260" t="s">
        <v>438</v>
      </c>
      <c r="E119" s="261" t="s">
        <v>361</v>
      </c>
      <c r="F119" s="262"/>
      <c r="G119" s="263">
        <v>2312</v>
      </c>
      <c r="H119" s="68"/>
    </row>
    <row r="120" spans="1:8" s="64" customFormat="1" ht="14.25" x14ac:dyDescent="0.2">
      <c r="A120" s="260"/>
      <c r="B120" s="260"/>
      <c r="C120" s="286"/>
      <c r="D120" s="294" t="s">
        <v>1031</v>
      </c>
      <c r="E120" s="261"/>
      <c r="F120" s="262">
        <f>SUM(G121:G123)</f>
        <v>1705576</v>
      </c>
      <c r="G120" s="263"/>
      <c r="H120" s="68"/>
    </row>
    <row r="121" spans="1:8" s="64" customFormat="1" x14ac:dyDescent="0.2">
      <c r="A121" s="260">
        <v>3111</v>
      </c>
      <c r="B121" s="260">
        <v>5331</v>
      </c>
      <c r="C121" s="286">
        <v>20026000000</v>
      </c>
      <c r="D121" s="260" t="s">
        <v>439</v>
      </c>
      <c r="E121" s="261" t="s">
        <v>361</v>
      </c>
      <c r="F121" s="262"/>
      <c r="G121" s="263">
        <v>210000</v>
      </c>
      <c r="H121" s="68"/>
    </row>
    <row r="122" spans="1:8" s="64" customFormat="1" x14ac:dyDescent="0.2">
      <c r="A122" s="260">
        <v>3111</v>
      </c>
      <c r="B122" s="260">
        <v>5331</v>
      </c>
      <c r="C122" s="286">
        <v>20027000000</v>
      </c>
      <c r="D122" s="260" t="s">
        <v>440</v>
      </c>
      <c r="E122" s="261" t="s">
        <v>361</v>
      </c>
      <c r="F122" s="262"/>
      <c r="G122" s="263">
        <v>1000000</v>
      </c>
      <c r="H122" s="68"/>
    </row>
    <row r="123" spans="1:8" s="64" customFormat="1" x14ac:dyDescent="0.2">
      <c r="A123" s="260">
        <v>3111</v>
      </c>
      <c r="B123" s="260">
        <v>5331</v>
      </c>
      <c r="C123" s="286">
        <v>20028000000</v>
      </c>
      <c r="D123" s="260" t="s">
        <v>441</v>
      </c>
      <c r="E123" s="261" t="s">
        <v>361</v>
      </c>
      <c r="F123" s="262"/>
      <c r="G123" s="263">
        <v>495576</v>
      </c>
      <c r="H123" s="68"/>
    </row>
    <row r="124" spans="1:8" s="64" customFormat="1" ht="14.25" x14ac:dyDescent="0.2">
      <c r="A124" s="260"/>
      <c r="B124" s="260"/>
      <c r="C124" s="286"/>
      <c r="D124" s="294" t="s">
        <v>1032</v>
      </c>
      <c r="E124" s="261"/>
      <c r="F124" s="262">
        <f>SUM(G125:G127)</f>
        <v>416564</v>
      </c>
      <c r="G124" s="263"/>
      <c r="H124" s="68"/>
    </row>
    <row r="125" spans="1:8" s="64" customFormat="1" x14ac:dyDescent="0.2">
      <c r="A125" s="260">
        <v>3111</v>
      </c>
      <c r="B125" s="260">
        <v>5331</v>
      </c>
      <c r="C125" s="286">
        <v>20026000000</v>
      </c>
      <c r="D125" s="260" t="s">
        <v>442</v>
      </c>
      <c r="E125" s="261" t="s">
        <v>361</v>
      </c>
      <c r="F125" s="262"/>
      <c r="G125" s="263">
        <v>165000</v>
      </c>
      <c r="H125" s="68"/>
    </row>
    <row r="126" spans="1:8" s="64" customFormat="1" x14ac:dyDescent="0.2">
      <c r="A126" s="260">
        <v>3111</v>
      </c>
      <c r="B126" s="260">
        <v>5331</v>
      </c>
      <c r="C126" s="286">
        <v>20027000000</v>
      </c>
      <c r="D126" s="260" t="s">
        <v>443</v>
      </c>
      <c r="E126" s="261" t="s">
        <v>361</v>
      </c>
      <c r="F126" s="262"/>
      <c r="G126" s="263">
        <v>245000</v>
      </c>
      <c r="H126" s="68"/>
    </row>
    <row r="127" spans="1:8" s="64" customFormat="1" x14ac:dyDescent="0.2">
      <c r="A127" s="260">
        <v>3111</v>
      </c>
      <c r="B127" s="260">
        <v>5331</v>
      </c>
      <c r="C127" s="286">
        <v>20028000000</v>
      </c>
      <c r="D127" s="260" t="s">
        <v>444</v>
      </c>
      <c r="E127" s="261" t="s">
        <v>361</v>
      </c>
      <c r="F127" s="262"/>
      <c r="G127" s="263">
        <v>6564</v>
      </c>
      <c r="H127" s="68"/>
    </row>
    <row r="128" spans="1:8" s="64" customFormat="1" ht="14.25" x14ac:dyDescent="0.2">
      <c r="A128" s="260"/>
      <c r="B128" s="260"/>
      <c r="C128" s="286"/>
      <c r="D128" s="294" t="s">
        <v>1033</v>
      </c>
      <c r="E128" s="261"/>
      <c r="F128" s="262">
        <f>SUM(G129:G131)</f>
        <v>553352</v>
      </c>
      <c r="G128" s="263"/>
      <c r="H128" s="68"/>
    </row>
    <row r="129" spans="1:8" s="64" customFormat="1" x14ac:dyDescent="0.2">
      <c r="A129" s="260">
        <v>3111</v>
      </c>
      <c r="B129" s="260">
        <v>5331</v>
      </c>
      <c r="C129" s="286">
        <v>20026000000</v>
      </c>
      <c r="D129" s="265" t="s">
        <v>445</v>
      </c>
      <c r="E129" s="261" t="s">
        <v>361</v>
      </c>
      <c r="F129" s="262"/>
      <c r="G129" s="263">
        <v>215000</v>
      </c>
      <c r="H129" s="68"/>
    </row>
    <row r="130" spans="1:8" s="64" customFormat="1" x14ac:dyDescent="0.2">
      <c r="A130" s="260">
        <v>3111</v>
      </c>
      <c r="B130" s="260">
        <v>5331</v>
      </c>
      <c r="C130" s="286">
        <v>20027000000</v>
      </c>
      <c r="D130" s="260" t="s">
        <v>446</v>
      </c>
      <c r="E130" s="261" t="s">
        <v>361</v>
      </c>
      <c r="F130" s="262"/>
      <c r="G130" s="263">
        <v>330000</v>
      </c>
      <c r="H130" s="68"/>
    </row>
    <row r="131" spans="1:8" s="64" customFormat="1" x14ac:dyDescent="0.2">
      <c r="A131" s="260">
        <v>3111</v>
      </c>
      <c r="B131" s="260">
        <v>5331</v>
      </c>
      <c r="C131" s="286">
        <v>20028000000</v>
      </c>
      <c r="D131" s="260" t="s">
        <v>447</v>
      </c>
      <c r="E131" s="261" t="s">
        <v>361</v>
      </c>
      <c r="F131" s="262"/>
      <c r="G131" s="263">
        <v>8352</v>
      </c>
      <c r="H131" s="68"/>
    </row>
    <row r="132" spans="1:8" s="64" customFormat="1" ht="14.25" x14ac:dyDescent="0.2">
      <c r="A132" s="260"/>
      <c r="B132" s="260"/>
      <c r="C132" s="286"/>
      <c r="D132" s="294" t="s">
        <v>1034</v>
      </c>
      <c r="E132" s="261"/>
      <c r="F132" s="262">
        <f>SUM(G133:G135)</f>
        <v>1079938</v>
      </c>
      <c r="G132" s="263"/>
      <c r="H132" s="68"/>
    </row>
    <row r="133" spans="1:8" s="64" customFormat="1" x14ac:dyDescent="0.2">
      <c r="A133" s="260">
        <v>3111</v>
      </c>
      <c r="B133" s="260">
        <v>5331</v>
      </c>
      <c r="C133" s="286">
        <v>20026000000</v>
      </c>
      <c r="D133" s="260" t="s">
        <v>448</v>
      </c>
      <c r="E133" s="261" t="s">
        <v>361</v>
      </c>
      <c r="F133" s="262"/>
      <c r="G133" s="263">
        <v>35000</v>
      </c>
      <c r="H133" s="68"/>
    </row>
    <row r="134" spans="1:8" s="64" customFormat="1" x14ac:dyDescent="0.2">
      <c r="A134" s="260">
        <v>3111</v>
      </c>
      <c r="B134" s="260">
        <v>5331</v>
      </c>
      <c r="C134" s="286">
        <v>20027000000</v>
      </c>
      <c r="D134" s="260" t="s">
        <v>449</v>
      </c>
      <c r="E134" s="261" t="s">
        <v>361</v>
      </c>
      <c r="F134" s="262"/>
      <c r="G134" s="263">
        <v>510000</v>
      </c>
      <c r="H134" s="68"/>
    </row>
    <row r="135" spans="1:8" s="64" customFormat="1" x14ac:dyDescent="0.2">
      <c r="A135" s="260">
        <v>3111</v>
      </c>
      <c r="B135" s="260">
        <v>5331</v>
      </c>
      <c r="C135" s="286">
        <v>20028000000</v>
      </c>
      <c r="D135" s="260" t="s">
        <v>450</v>
      </c>
      <c r="E135" s="261" t="s">
        <v>361</v>
      </c>
      <c r="F135" s="262"/>
      <c r="G135" s="263">
        <v>534938</v>
      </c>
      <c r="H135" s="68"/>
    </row>
    <row r="136" spans="1:8" s="64" customFormat="1" ht="14.25" x14ac:dyDescent="0.2">
      <c r="A136" s="260"/>
      <c r="B136" s="260"/>
      <c r="C136" s="286"/>
      <c r="D136" s="294" t="s">
        <v>1035</v>
      </c>
      <c r="E136" s="261"/>
      <c r="F136" s="262">
        <f>SUM(G137:G139)</f>
        <v>1166168</v>
      </c>
      <c r="G136" s="263"/>
      <c r="H136" s="68"/>
    </row>
    <row r="137" spans="1:8" s="64" customFormat="1" x14ac:dyDescent="0.2">
      <c r="A137" s="260">
        <v>3111</v>
      </c>
      <c r="B137" s="260">
        <v>5331</v>
      </c>
      <c r="C137" s="286">
        <v>20026000000</v>
      </c>
      <c r="D137" s="260" t="s">
        <v>451</v>
      </c>
      <c r="E137" s="261" t="s">
        <v>361</v>
      </c>
      <c r="F137" s="262"/>
      <c r="G137" s="263">
        <v>95000</v>
      </c>
      <c r="H137" s="68"/>
    </row>
    <row r="138" spans="1:8" s="64" customFormat="1" x14ac:dyDescent="0.2">
      <c r="A138" s="260">
        <v>3111</v>
      </c>
      <c r="B138" s="260">
        <v>5331</v>
      </c>
      <c r="C138" s="286">
        <v>20027000000</v>
      </c>
      <c r="D138" s="260" t="s">
        <v>452</v>
      </c>
      <c r="E138" s="261" t="s">
        <v>361</v>
      </c>
      <c r="F138" s="262"/>
      <c r="G138" s="263">
        <v>675000</v>
      </c>
      <c r="H138" s="68"/>
    </row>
    <row r="139" spans="1:8" s="64" customFormat="1" x14ac:dyDescent="0.2">
      <c r="A139" s="260">
        <v>3111</v>
      </c>
      <c r="B139" s="260">
        <v>5331</v>
      </c>
      <c r="C139" s="286">
        <v>20028000000</v>
      </c>
      <c r="D139" s="260" t="s">
        <v>453</v>
      </c>
      <c r="E139" s="261" t="s">
        <v>361</v>
      </c>
      <c r="F139" s="262"/>
      <c r="G139" s="263">
        <v>396168</v>
      </c>
      <c r="H139" s="68"/>
    </row>
    <row r="140" spans="1:8" s="64" customFormat="1" ht="14.25" x14ac:dyDescent="0.2">
      <c r="A140" s="260"/>
      <c r="B140" s="260"/>
      <c r="C140" s="286"/>
      <c r="D140" s="294" t="s">
        <v>1036</v>
      </c>
      <c r="E140" s="261"/>
      <c r="F140" s="262">
        <f>SUM(G141:G142)</f>
        <v>405000</v>
      </c>
      <c r="G140" s="263"/>
      <c r="H140" s="68"/>
    </row>
    <row r="141" spans="1:8" s="64" customFormat="1" x14ac:dyDescent="0.2">
      <c r="A141" s="260">
        <v>3111</v>
      </c>
      <c r="B141" s="260">
        <v>5331</v>
      </c>
      <c r="C141" s="286">
        <v>20026000000</v>
      </c>
      <c r="D141" s="260" t="s">
        <v>454</v>
      </c>
      <c r="E141" s="261" t="s">
        <v>361</v>
      </c>
      <c r="F141" s="262"/>
      <c r="G141" s="263">
        <v>185000</v>
      </c>
      <c r="H141" s="68"/>
    </row>
    <row r="142" spans="1:8" s="64" customFormat="1" x14ac:dyDescent="0.2">
      <c r="A142" s="260">
        <v>3111</v>
      </c>
      <c r="B142" s="260">
        <v>5331</v>
      </c>
      <c r="C142" s="286">
        <v>20027000000</v>
      </c>
      <c r="D142" s="260" t="s">
        <v>455</v>
      </c>
      <c r="E142" s="261" t="s">
        <v>361</v>
      </c>
      <c r="F142" s="262"/>
      <c r="G142" s="263">
        <v>220000</v>
      </c>
      <c r="H142" s="68"/>
    </row>
    <row r="143" spans="1:8" s="64" customFormat="1" ht="14.25" x14ac:dyDescent="0.2">
      <c r="A143" s="260"/>
      <c r="B143" s="260"/>
      <c r="C143" s="286"/>
      <c r="D143" s="294" t="s">
        <v>1037</v>
      </c>
      <c r="E143" s="261"/>
      <c r="F143" s="262">
        <f>SUM(G144:G145)</f>
        <v>410000</v>
      </c>
      <c r="G143" s="263"/>
      <c r="H143" s="68"/>
    </row>
    <row r="144" spans="1:8" s="64" customFormat="1" x14ac:dyDescent="0.2">
      <c r="A144" s="260">
        <v>3111</v>
      </c>
      <c r="B144" s="260">
        <v>5331</v>
      </c>
      <c r="C144" s="286">
        <v>20026000000</v>
      </c>
      <c r="D144" s="260" t="s">
        <v>456</v>
      </c>
      <c r="E144" s="261" t="s">
        <v>361</v>
      </c>
      <c r="F144" s="262"/>
      <c r="G144" s="263">
        <v>185000</v>
      </c>
      <c r="H144" s="68"/>
    </row>
    <row r="145" spans="1:8" s="64" customFormat="1" x14ac:dyDescent="0.2">
      <c r="A145" s="260">
        <v>3111</v>
      </c>
      <c r="B145" s="260">
        <v>5331</v>
      </c>
      <c r="C145" s="286">
        <v>20027000000</v>
      </c>
      <c r="D145" s="260" t="s">
        <v>457</v>
      </c>
      <c r="E145" s="261" t="s">
        <v>361</v>
      </c>
      <c r="F145" s="262"/>
      <c r="G145" s="263">
        <v>225000</v>
      </c>
      <c r="H145" s="68"/>
    </row>
    <row r="146" spans="1:8" s="64" customFormat="1" ht="14.25" x14ac:dyDescent="0.2">
      <c r="A146" s="260"/>
      <c r="B146" s="260"/>
      <c r="C146" s="286"/>
      <c r="D146" s="294" t="s">
        <v>1038</v>
      </c>
      <c r="E146" s="261"/>
      <c r="F146" s="262">
        <f>SUM(G147:G149)</f>
        <v>385900</v>
      </c>
      <c r="G146" s="263"/>
      <c r="H146" s="68"/>
    </row>
    <row r="147" spans="1:8" s="64" customFormat="1" x14ac:dyDescent="0.2">
      <c r="A147" s="260">
        <v>3111</v>
      </c>
      <c r="B147" s="260">
        <v>5331</v>
      </c>
      <c r="C147" s="286">
        <v>20026000000</v>
      </c>
      <c r="D147" s="260" t="s">
        <v>458</v>
      </c>
      <c r="E147" s="261" t="s">
        <v>361</v>
      </c>
      <c r="F147" s="262"/>
      <c r="G147" s="263">
        <v>190000</v>
      </c>
      <c r="H147" s="68"/>
    </row>
    <row r="148" spans="1:8" s="64" customFormat="1" x14ac:dyDescent="0.2">
      <c r="A148" s="260">
        <v>3111</v>
      </c>
      <c r="B148" s="260">
        <v>5331</v>
      </c>
      <c r="C148" s="286">
        <v>20027000000</v>
      </c>
      <c r="D148" s="260" t="s">
        <v>459</v>
      </c>
      <c r="E148" s="261" t="s">
        <v>361</v>
      </c>
      <c r="F148" s="262"/>
      <c r="G148" s="263">
        <v>195000</v>
      </c>
      <c r="H148" s="68"/>
    </row>
    <row r="149" spans="1:8" s="64" customFormat="1" x14ac:dyDescent="0.2">
      <c r="A149" s="260">
        <v>3111</v>
      </c>
      <c r="B149" s="260">
        <v>5331</v>
      </c>
      <c r="C149" s="286">
        <v>20028000000</v>
      </c>
      <c r="D149" s="260" t="s">
        <v>460</v>
      </c>
      <c r="E149" s="261" t="s">
        <v>361</v>
      </c>
      <c r="F149" s="262"/>
      <c r="G149" s="263">
        <v>900</v>
      </c>
      <c r="H149" s="68"/>
    </row>
    <row r="150" spans="1:8" s="64" customFormat="1" ht="14.25" x14ac:dyDescent="0.2">
      <c r="A150" s="260"/>
      <c r="B150" s="260"/>
      <c r="C150" s="286"/>
      <c r="D150" s="294" t="s">
        <v>1039</v>
      </c>
      <c r="E150" s="261"/>
      <c r="F150" s="262">
        <f>SUM(G151:G153)</f>
        <v>925624</v>
      </c>
      <c r="G150" s="263"/>
      <c r="H150" s="68"/>
    </row>
    <row r="151" spans="1:8" s="64" customFormat="1" x14ac:dyDescent="0.2">
      <c r="A151" s="260">
        <v>3111</v>
      </c>
      <c r="B151" s="260">
        <v>5331</v>
      </c>
      <c r="C151" s="286">
        <v>20026000000</v>
      </c>
      <c r="D151" s="260" t="s">
        <v>461</v>
      </c>
      <c r="E151" s="261" t="s">
        <v>361</v>
      </c>
      <c r="F151" s="262"/>
      <c r="G151" s="263">
        <v>255000</v>
      </c>
      <c r="H151" s="68"/>
    </row>
    <row r="152" spans="1:8" s="64" customFormat="1" x14ac:dyDescent="0.2">
      <c r="A152" s="260">
        <v>3111</v>
      </c>
      <c r="B152" s="260">
        <v>5331</v>
      </c>
      <c r="C152" s="286">
        <v>20027000000</v>
      </c>
      <c r="D152" s="260" t="s">
        <v>462</v>
      </c>
      <c r="E152" s="261" t="s">
        <v>361</v>
      </c>
      <c r="F152" s="262"/>
      <c r="G152" s="263">
        <v>505000</v>
      </c>
      <c r="H152" s="68"/>
    </row>
    <row r="153" spans="1:8" s="64" customFormat="1" x14ac:dyDescent="0.2">
      <c r="A153" s="260">
        <v>3111</v>
      </c>
      <c r="B153" s="260">
        <v>5331</v>
      </c>
      <c r="C153" s="286">
        <v>20028000000</v>
      </c>
      <c r="D153" s="260" t="s">
        <v>463</v>
      </c>
      <c r="E153" s="261" t="s">
        <v>361</v>
      </c>
      <c r="F153" s="262"/>
      <c r="G153" s="263">
        <v>165624</v>
      </c>
      <c r="H153" s="68"/>
    </row>
    <row r="154" spans="1:8" s="64" customFormat="1" ht="14.25" x14ac:dyDescent="0.2">
      <c r="A154" s="260"/>
      <c r="B154" s="260"/>
      <c r="C154" s="286"/>
      <c r="D154" s="294" t="s">
        <v>1040</v>
      </c>
      <c r="E154" s="261"/>
      <c r="F154" s="262">
        <f>SUM(G155:G157)</f>
        <v>684844</v>
      </c>
      <c r="G154" s="263"/>
      <c r="H154" s="68"/>
    </row>
    <row r="155" spans="1:8" s="64" customFormat="1" x14ac:dyDescent="0.2">
      <c r="A155" s="260">
        <v>3111</v>
      </c>
      <c r="B155" s="260">
        <v>5331</v>
      </c>
      <c r="C155" s="286">
        <v>20026000000</v>
      </c>
      <c r="D155" s="260" t="s">
        <v>464</v>
      </c>
      <c r="E155" s="261" t="s">
        <v>361</v>
      </c>
      <c r="F155" s="262"/>
      <c r="G155" s="263">
        <v>105000</v>
      </c>
      <c r="H155" s="68"/>
    </row>
    <row r="156" spans="1:8" s="64" customFormat="1" x14ac:dyDescent="0.2">
      <c r="A156" s="260">
        <v>3111</v>
      </c>
      <c r="B156" s="260">
        <v>5331</v>
      </c>
      <c r="C156" s="286">
        <v>20027000000</v>
      </c>
      <c r="D156" s="260" t="s">
        <v>465</v>
      </c>
      <c r="E156" s="261" t="s">
        <v>361</v>
      </c>
      <c r="F156" s="262"/>
      <c r="G156" s="263">
        <v>490000</v>
      </c>
      <c r="H156" s="68"/>
    </row>
    <row r="157" spans="1:8" s="64" customFormat="1" x14ac:dyDescent="0.2">
      <c r="A157" s="260">
        <v>3111</v>
      </c>
      <c r="B157" s="260">
        <v>5331</v>
      </c>
      <c r="C157" s="286">
        <v>20028000000</v>
      </c>
      <c r="D157" s="260" t="s">
        <v>466</v>
      </c>
      <c r="E157" s="261" t="s">
        <v>361</v>
      </c>
      <c r="F157" s="262"/>
      <c r="G157" s="263">
        <v>89844</v>
      </c>
      <c r="H157" s="68"/>
    </row>
    <row r="158" spans="1:8" s="64" customFormat="1" ht="14.25" x14ac:dyDescent="0.2">
      <c r="A158" s="260"/>
      <c r="B158" s="260"/>
      <c r="C158" s="286"/>
      <c r="D158" s="294" t="s">
        <v>1041</v>
      </c>
      <c r="E158" s="261"/>
      <c r="F158" s="262">
        <f>SUM(G159:G161)</f>
        <v>917652</v>
      </c>
      <c r="G158" s="263"/>
      <c r="H158" s="68"/>
    </row>
    <row r="159" spans="1:8" s="64" customFormat="1" x14ac:dyDescent="0.2">
      <c r="A159" s="260">
        <v>3111</v>
      </c>
      <c r="B159" s="260">
        <v>5331</v>
      </c>
      <c r="C159" s="286">
        <v>20026000000</v>
      </c>
      <c r="D159" s="260" t="s">
        <v>467</v>
      </c>
      <c r="E159" s="261" t="s">
        <v>361</v>
      </c>
      <c r="F159" s="262"/>
      <c r="G159" s="263">
        <v>190000</v>
      </c>
      <c r="H159" s="68"/>
    </row>
    <row r="160" spans="1:8" s="64" customFormat="1" x14ac:dyDescent="0.2">
      <c r="A160" s="260">
        <v>3111</v>
      </c>
      <c r="B160" s="260">
        <v>5331</v>
      </c>
      <c r="C160" s="286">
        <v>20027000000</v>
      </c>
      <c r="D160" s="260" t="s">
        <v>468</v>
      </c>
      <c r="E160" s="261" t="s">
        <v>361</v>
      </c>
      <c r="F160" s="262"/>
      <c r="G160" s="263">
        <v>515000</v>
      </c>
      <c r="H160" s="68"/>
    </row>
    <row r="161" spans="1:8" s="64" customFormat="1" x14ac:dyDescent="0.2">
      <c r="A161" s="260">
        <v>3111</v>
      </c>
      <c r="B161" s="260">
        <v>5331</v>
      </c>
      <c r="C161" s="286">
        <v>20028000000</v>
      </c>
      <c r="D161" s="260" t="s">
        <v>469</v>
      </c>
      <c r="E161" s="261" t="s">
        <v>361</v>
      </c>
      <c r="F161" s="262"/>
      <c r="G161" s="263">
        <v>212652</v>
      </c>
      <c r="H161" s="68"/>
    </row>
    <row r="162" spans="1:8" s="64" customFormat="1" ht="14.25" x14ac:dyDescent="0.2">
      <c r="A162" s="260"/>
      <c r="B162" s="260"/>
      <c r="C162" s="286"/>
      <c r="D162" s="294" t="s">
        <v>1042</v>
      </c>
      <c r="E162" s="261"/>
      <c r="F162" s="262">
        <f>SUM(G163:G165)</f>
        <v>924596</v>
      </c>
      <c r="G162" s="263"/>
      <c r="H162" s="68"/>
    </row>
    <row r="163" spans="1:8" s="64" customFormat="1" x14ac:dyDescent="0.2">
      <c r="A163" s="260">
        <v>3111</v>
      </c>
      <c r="B163" s="260">
        <v>5331</v>
      </c>
      <c r="C163" s="286">
        <v>20026000000</v>
      </c>
      <c r="D163" s="260" t="s">
        <v>470</v>
      </c>
      <c r="E163" s="261" t="s">
        <v>361</v>
      </c>
      <c r="F163" s="262"/>
      <c r="G163" s="263">
        <v>360000</v>
      </c>
      <c r="H163" s="68"/>
    </row>
    <row r="164" spans="1:8" x14ac:dyDescent="0.2">
      <c r="A164" s="260">
        <v>3111</v>
      </c>
      <c r="B164" s="260">
        <v>5331</v>
      </c>
      <c r="C164" s="286">
        <v>20027000000</v>
      </c>
      <c r="D164" s="260" t="s">
        <v>471</v>
      </c>
      <c r="E164" s="261" t="s">
        <v>361</v>
      </c>
      <c r="F164" s="262"/>
      <c r="G164" s="263">
        <v>515000</v>
      </c>
    </row>
    <row r="165" spans="1:8" x14ac:dyDescent="0.2">
      <c r="A165" s="260">
        <v>3111</v>
      </c>
      <c r="B165" s="260">
        <v>5331</v>
      </c>
      <c r="C165" s="286">
        <v>20028000000</v>
      </c>
      <c r="D165" s="260" t="s">
        <v>472</v>
      </c>
      <c r="E165" s="261" t="s">
        <v>361</v>
      </c>
      <c r="F165" s="262"/>
      <c r="G165" s="263">
        <v>49596</v>
      </c>
    </row>
    <row r="166" spans="1:8" ht="14.25" x14ac:dyDescent="0.2">
      <c r="A166" s="260"/>
      <c r="B166" s="260"/>
      <c r="C166" s="286"/>
      <c r="D166" s="294" t="s">
        <v>1043</v>
      </c>
      <c r="E166" s="261"/>
      <c r="F166" s="262">
        <f>SUM(G167:G169)</f>
        <v>898547</v>
      </c>
      <c r="G166" s="263"/>
    </row>
    <row r="167" spans="1:8" x14ac:dyDescent="0.2">
      <c r="A167" s="260">
        <v>3111</v>
      </c>
      <c r="B167" s="260">
        <v>5331</v>
      </c>
      <c r="C167" s="286">
        <v>20026000000</v>
      </c>
      <c r="D167" s="260" t="s">
        <v>473</v>
      </c>
      <c r="E167" s="261" t="s">
        <v>361</v>
      </c>
      <c r="F167" s="262"/>
      <c r="G167" s="263">
        <v>50000</v>
      </c>
    </row>
    <row r="168" spans="1:8" x14ac:dyDescent="0.2">
      <c r="A168" s="260">
        <v>3111</v>
      </c>
      <c r="B168" s="260">
        <v>5331</v>
      </c>
      <c r="C168" s="286">
        <v>20027000000</v>
      </c>
      <c r="D168" s="260" t="s">
        <v>474</v>
      </c>
      <c r="E168" s="261" t="s">
        <v>361</v>
      </c>
      <c r="F168" s="262"/>
      <c r="G168" s="263">
        <v>265000</v>
      </c>
    </row>
    <row r="169" spans="1:8" x14ac:dyDescent="0.2">
      <c r="A169" s="260">
        <v>3111</v>
      </c>
      <c r="B169" s="260">
        <v>5331</v>
      </c>
      <c r="C169" s="286">
        <v>20028000000</v>
      </c>
      <c r="D169" s="260" t="s">
        <v>475</v>
      </c>
      <c r="E169" s="261" t="s">
        <v>361</v>
      </c>
      <c r="F169" s="262"/>
      <c r="G169" s="263">
        <v>583547</v>
      </c>
    </row>
    <row r="170" spans="1:8" x14ac:dyDescent="0.2">
      <c r="D170" s="16"/>
      <c r="E170" s="16"/>
      <c r="F170" s="300"/>
      <c r="G170" s="16"/>
    </row>
    <row r="171" spans="1:8" ht="18" x14ac:dyDescent="0.2">
      <c r="A171" s="260"/>
      <c r="B171" s="260"/>
      <c r="C171" s="286"/>
      <c r="D171" s="290" t="s">
        <v>1050</v>
      </c>
      <c r="E171" s="291"/>
      <c r="F171" s="304"/>
      <c r="G171" s="305">
        <f>SUM(G173:G263)</f>
        <v>82463746</v>
      </c>
      <c r="H171" s="258"/>
    </row>
    <row r="172" spans="1:8" ht="14.25" x14ac:dyDescent="0.2">
      <c r="A172" s="260"/>
      <c r="B172" s="260"/>
      <c r="C172" s="286"/>
      <c r="D172" s="294" t="s">
        <v>991</v>
      </c>
      <c r="E172" s="296"/>
      <c r="F172" s="262">
        <f>SUM(G173:G175)</f>
        <v>3227164</v>
      </c>
      <c r="G172" s="263"/>
      <c r="H172" s="297"/>
    </row>
    <row r="173" spans="1:8" x14ac:dyDescent="0.2">
      <c r="A173" s="260">
        <v>3113</v>
      </c>
      <c r="B173" s="260">
        <v>5331</v>
      </c>
      <c r="C173" s="286">
        <v>20026000000</v>
      </c>
      <c r="D173" s="260" t="s">
        <v>476</v>
      </c>
      <c r="E173" s="261" t="s">
        <v>361</v>
      </c>
      <c r="F173" s="262"/>
      <c r="G173" s="263">
        <v>1200000</v>
      </c>
      <c r="H173" s="297"/>
    </row>
    <row r="174" spans="1:8" x14ac:dyDescent="0.2">
      <c r="A174" s="260">
        <v>3113</v>
      </c>
      <c r="B174" s="260">
        <v>5331</v>
      </c>
      <c r="C174" s="286">
        <v>20027000000</v>
      </c>
      <c r="D174" s="260" t="s">
        <v>477</v>
      </c>
      <c r="E174" s="261" t="s">
        <v>361</v>
      </c>
      <c r="F174" s="262"/>
      <c r="G174" s="263">
        <v>1380000</v>
      </c>
      <c r="H174" s="297"/>
    </row>
    <row r="175" spans="1:8" x14ac:dyDescent="0.2">
      <c r="A175" s="260">
        <v>3113</v>
      </c>
      <c r="B175" s="260">
        <v>5331</v>
      </c>
      <c r="C175" s="286">
        <v>20028000000</v>
      </c>
      <c r="D175" s="260" t="s">
        <v>478</v>
      </c>
      <c r="E175" s="261" t="s">
        <v>361</v>
      </c>
      <c r="F175" s="262"/>
      <c r="G175" s="263">
        <v>647164</v>
      </c>
      <c r="H175" s="297"/>
    </row>
    <row r="176" spans="1:8" ht="14.25" x14ac:dyDescent="0.2">
      <c r="A176" s="260"/>
      <c r="B176" s="260"/>
      <c r="C176" s="286"/>
      <c r="D176" s="294" t="s">
        <v>992</v>
      </c>
      <c r="E176" s="261"/>
      <c r="F176" s="262">
        <f>SUM(G177:G179)</f>
        <v>4066016</v>
      </c>
      <c r="G176" s="263"/>
      <c r="H176" s="297"/>
    </row>
    <row r="177" spans="1:8" x14ac:dyDescent="0.2">
      <c r="A177" s="260">
        <v>3113</v>
      </c>
      <c r="B177" s="260">
        <v>5331</v>
      </c>
      <c r="C177" s="286">
        <v>20026000000</v>
      </c>
      <c r="D177" s="260" t="s">
        <v>479</v>
      </c>
      <c r="E177" s="261" t="s">
        <v>361</v>
      </c>
      <c r="F177" s="262"/>
      <c r="G177" s="263">
        <v>1110000</v>
      </c>
      <c r="H177" s="297"/>
    </row>
    <row r="178" spans="1:8" x14ac:dyDescent="0.2">
      <c r="A178" s="260">
        <v>3113</v>
      </c>
      <c r="B178" s="260">
        <v>5331</v>
      </c>
      <c r="C178" s="286">
        <v>20027000000</v>
      </c>
      <c r="D178" s="260" t="s">
        <v>480</v>
      </c>
      <c r="E178" s="261" t="s">
        <v>361</v>
      </c>
      <c r="F178" s="262"/>
      <c r="G178" s="263">
        <v>2095000</v>
      </c>
      <c r="H178" s="297"/>
    </row>
    <row r="179" spans="1:8" x14ac:dyDescent="0.2">
      <c r="A179" s="260">
        <v>3113</v>
      </c>
      <c r="B179" s="260">
        <v>5331</v>
      </c>
      <c r="C179" s="286">
        <v>20028000000</v>
      </c>
      <c r="D179" s="260" t="s">
        <v>481</v>
      </c>
      <c r="E179" s="261" t="s">
        <v>361</v>
      </c>
      <c r="F179" s="262"/>
      <c r="G179" s="263">
        <v>861016</v>
      </c>
      <c r="H179" s="297"/>
    </row>
    <row r="180" spans="1:8" ht="14.25" x14ac:dyDescent="0.2">
      <c r="A180" s="260"/>
      <c r="B180" s="260"/>
      <c r="C180" s="286"/>
      <c r="D180" s="294" t="s">
        <v>1195</v>
      </c>
      <c r="E180" s="261"/>
      <c r="F180" s="262">
        <f>SUM(G181:G184)</f>
        <v>6625015</v>
      </c>
      <c r="G180" s="263"/>
      <c r="H180" s="297"/>
    </row>
    <row r="181" spans="1:8" x14ac:dyDescent="0.2">
      <c r="A181" s="260">
        <v>3113</v>
      </c>
      <c r="B181" s="260">
        <v>5331</v>
      </c>
      <c r="C181" s="286">
        <v>20026000000</v>
      </c>
      <c r="D181" s="260" t="s">
        <v>482</v>
      </c>
      <c r="E181" s="261" t="s">
        <v>361</v>
      </c>
      <c r="F181" s="262"/>
      <c r="G181" s="263">
        <v>1210000</v>
      </c>
      <c r="H181" s="297"/>
    </row>
    <row r="182" spans="1:8" x14ac:dyDescent="0.2">
      <c r="A182" s="260">
        <v>3113</v>
      </c>
      <c r="B182" s="260">
        <v>5331</v>
      </c>
      <c r="C182" s="286">
        <v>20027000000</v>
      </c>
      <c r="D182" s="260" t="s">
        <v>483</v>
      </c>
      <c r="E182" s="261" t="s">
        <v>361</v>
      </c>
      <c r="F182" s="262"/>
      <c r="G182" s="263">
        <v>2465000</v>
      </c>
      <c r="H182" s="297"/>
    </row>
    <row r="183" spans="1:8" x14ac:dyDescent="0.2">
      <c r="A183" s="260">
        <v>3113</v>
      </c>
      <c r="B183" s="260">
        <v>5331</v>
      </c>
      <c r="C183" s="286">
        <v>20028000000</v>
      </c>
      <c r="D183" s="260" t="s">
        <v>484</v>
      </c>
      <c r="E183" s="261" t="s">
        <v>361</v>
      </c>
      <c r="F183" s="262"/>
      <c r="G183" s="263">
        <v>2185812</v>
      </c>
      <c r="H183" s="297"/>
    </row>
    <row r="184" spans="1:8" x14ac:dyDescent="0.2">
      <c r="A184" s="260">
        <v>3113</v>
      </c>
      <c r="B184" s="260">
        <v>5331</v>
      </c>
      <c r="C184" s="286">
        <v>20330000000</v>
      </c>
      <c r="D184" s="260" t="s">
        <v>485</v>
      </c>
      <c r="E184" s="261" t="s">
        <v>361</v>
      </c>
      <c r="F184" s="262"/>
      <c r="G184" s="264">
        <v>764203</v>
      </c>
      <c r="H184" s="297"/>
    </row>
    <row r="185" spans="1:8" ht="14.25" x14ac:dyDescent="0.2">
      <c r="A185" s="260"/>
      <c r="B185" s="260"/>
      <c r="C185" s="286"/>
      <c r="D185" s="294" t="s">
        <v>993</v>
      </c>
      <c r="E185" s="261"/>
      <c r="F185" s="262">
        <f>SUM(G186:G188)</f>
        <v>3713978</v>
      </c>
      <c r="G185" s="264"/>
      <c r="H185" s="297"/>
    </row>
    <row r="186" spans="1:8" s="64" customFormat="1" x14ac:dyDescent="0.2">
      <c r="A186" s="260"/>
      <c r="B186" s="260"/>
      <c r="C186" s="286"/>
      <c r="D186" s="260" t="s">
        <v>486</v>
      </c>
      <c r="E186" s="261" t="s">
        <v>361</v>
      </c>
      <c r="F186" s="262"/>
      <c r="G186" s="74">
        <v>1420000</v>
      </c>
      <c r="H186" s="297"/>
    </row>
    <row r="187" spans="1:8" x14ac:dyDescent="0.2">
      <c r="A187" s="260">
        <v>3113</v>
      </c>
      <c r="B187" s="260">
        <v>5331</v>
      </c>
      <c r="C187" s="286">
        <v>20027000000</v>
      </c>
      <c r="D187" s="260" t="s">
        <v>487</v>
      </c>
      <c r="E187" s="261" t="s">
        <v>361</v>
      </c>
      <c r="F187" s="262"/>
      <c r="G187" s="263">
        <v>2155000</v>
      </c>
      <c r="H187" s="297"/>
    </row>
    <row r="188" spans="1:8" x14ac:dyDescent="0.2">
      <c r="A188" s="260">
        <v>3113</v>
      </c>
      <c r="B188" s="260">
        <v>5331</v>
      </c>
      <c r="C188" s="286">
        <v>20028000000</v>
      </c>
      <c r="D188" s="260" t="s">
        <v>488</v>
      </c>
      <c r="E188" s="261" t="s">
        <v>361</v>
      </c>
      <c r="F188" s="262"/>
      <c r="G188" s="263">
        <v>138978</v>
      </c>
      <c r="H188" s="297"/>
    </row>
    <row r="189" spans="1:8" ht="14.25" x14ac:dyDescent="0.2">
      <c r="A189" s="260"/>
      <c r="B189" s="260"/>
      <c r="C189" s="286"/>
      <c r="D189" s="294" t="s">
        <v>994</v>
      </c>
      <c r="E189" s="261"/>
      <c r="F189" s="262">
        <f>SUM(G190:G192)</f>
        <v>12479860</v>
      </c>
      <c r="G189" s="263"/>
      <c r="H189" s="297"/>
    </row>
    <row r="190" spans="1:8" x14ac:dyDescent="0.2">
      <c r="A190" s="260">
        <v>3113</v>
      </c>
      <c r="B190" s="260">
        <v>5331</v>
      </c>
      <c r="C190" s="286">
        <v>20026000000</v>
      </c>
      <c r="D190" s="260" t="s">
        <v>489</v>
      </c>
      <c r="E190" s="261" t="s">
        <v>361</v>
      </c>
      <c r="F190" s="262"/>
      <c r="G190" s="263">
        <v>1580000</v>
      </c>
      <c r="H190" s="297"/>
    </row>
    <row r="191" spans="1:8" x14ac:dyDescent="0.2">
      <c r="A191" s="260">
        <v>3113</v>
      </c>
      <c r="B191" s="260">
        <v>5331</v>
      </c>
      <c r="C191" s="286">
        <v>20027000000</v>
      </c>
      <c r="D191" s="260" t="s">
        <v>490</v>
      </c>
      <c r="E191" s="261" t="s">
        <v>361</v>
      </c>
      <c r="F191" s="262"/>
      <c r="G191" s="263">
        <v>6680000</v>
      </c>
      <c r="H191" s="297"/>
    </row>
    <row r="192" spans="1:8" x14ac:dyDescent="0.2">
      <c r="A192" s="260">
        <v>3113</v>
      </c>
      <c r="B192" s="260">
        <v>5331</v>
      </c>
      <c r="C192" s="286">
        <v>20028000000</v>
      </c>
      <c r="D192" s="260" t="s">
        <v>491</v>
      </c>
      <c r="E192" s="261" t="s">
        <v>361</v>
      </c>
      <c r="F192" s="262"/>
      <c r="G192" s="263">
        <v>4219860</v>
      </c>
      <c r="H192" s="297"/>
    </row>
    <row r="193" spans="1:8" ht="14.25" x14ac:dyDescent="0.2">
      <c r="A193" s="260"/>
      <c r="B193" s="260"/>
      <c r="C193" s="286"/>
      <c r="D193" s="294" t="s">
        <v>1052</v>
      </c>
      <c r="E193" s="302"/>
      <c r="F193" s="303">
        <f>SUM(G194:G196)</f>
        <v>3807784</v>
      </c>
      <c r="G193" s="302"/>
      <c r="H193" s="297"/>
    </row>
    <row r="194" spans="1:8" x14ac:dyDescent="0.2">
      <c r="A194" s="260">
        <v>3113</v>
      </c>
      <c r="B194" s="260">
        <v>5331</v>
      </c>
      <c r="C194" s="286">
        <v>20026000000</v>
      </c>
      <c r="D194" s="260" t="s">
        <v>492</v>
      </c>
      <c r="E194" s="261" t="s">
        <v>361</v>
      </c>
      <c r="F194" s="262"/>
      <c r="G194" s="263">
        <v>1305000</v>
      </c>
      <c r="H194" s="297"/>
    </row>
    <row r="195" spans="1:8" x14ac:dyDescent="0.2">
      <c r="A195" s="260">
        <v>3113</v>
      </c>
      <c r="B195" s="260">
        <v>5331</v>
      </c>
      <c r="C195" s="286">
        <v>20027000000</v>
      </c>
      <c r="D195" s="260" t="s">
        <v>493</v>
      </c>
      <c r="E195" s="261" t="s">
        <v>361</v>
      </c>
      <c r="F195" s="262"/>
      <c r="G195" s="263">
        <v>2050000</v>
      </c>
      <c r="H195" s="297"/>
    </row>
    <row r="196" spans="1:8" x14ac:dyDescent="0.2">
      <c r="A196" s="260">
        <v>3113</v>
      </c>
      <c r="B196" s="260">
        <v>5331</v>
      </c>
      <c r="C196" s="286">
        <v>20028000000</v>
      </c>
      <c r="D196" s="260" t="s">
        <v>494</v>
      </c>
      <c r="E196" s="261" t="s">
        <v>361</v>
      </c>
      <c r="F196" s="262"/>
      <c r="G196" s="263">
        <v>452784</v>
      </c>
      <c r="H196" s="297"/>
    </row>
    <row r="197" spans="1:8" ht="14.25" x14ac:dyDescent="0.2">
      <c r="A197" s="260"/>
      <c r="B197" s="260"/>
      <c r="C197" s="286"/>
      <c r="D197" s="294" t="s">
        <v>995</v>
      </c>
      <c r="E197" s="261"/>
      <c r="F197" s="262">
        <f>SUM(G198:G200)</f>
        <v>4019648</v>
      </c>
      <c r="G197" s="263"/>
      <c r="H197" s="297"/>
    </row>
    <row r="198" spans="1:8" x14ac:dyDescent="0.2">
      <c r="A198" s="260">
        <v>3113</v>
      </c>
      <c r="B198" s="260">
        <v>5331</v>
      </c>
      <c r="C198" s="286">
        <v>20026000000</v>
      </c>
      <c r="D198" s="260" t="s">
        <v>495</v>
      </c>
      <c r="E198" s="261" t="s">
        <v>361</v>
      </c>
      <c r="F198" s="262"/>
      <c r="G198" s="263">
        <v>1455000</v>
      </c>
      <c r="H198" s="297"/>
    </row>
    <row r="199" spans="1:8" x14ac:dyDescent="0.2">
      <c r="A199" s="260">
        <v>3113</v>
      </c>
      <c r="B199" s="260">
        <v>5331</v>
      </c>
      <c r="C199" s="286">
        <v>20027000000</v>
      </c>
      <c r="D199" s="260" t="s">
        <v>496</v>
      </c>
      <c r="E199" s="261" t="s">
        <v>361</v>
      </c>
      <c r="F199" s="262"/>
      <c r="G199" s="263">
        <v>2000000</v>
      </c>
      <c r="H199" s="297"/>
    </row>
    <row r="200" spans="1:8" x14ac:dyDescent="0.2">
      <c r="A200" s="260">
        <v>3113</v>
      </c>
      <c r="B200" s="260">
        <v>5331</v>
      </c>
      <c r="C200" s="286">
        <v>20028000000</v>
      </c>
      <c r="D200" s="260" t="s">
        <v>497</v>
      </c>
      <c r="E200" s="261" t="s">
        <v>361</v>
      </c>
      <c r="F200" s="262"/>
      <c r="G200" s="263">
        <v>564648</v>
      </c>
      <c r="H200" s="297"/>
    </row>
    <row r="201" spans="1:8" ht="14.25" x14ac:dyDescent="0.2">
      <c r="A201" s="260"/>
      <c r="B201" s="260"/>
      <c r="C201" s="286"/>
      <c r="D201" s="294" t="s">
        <v>996</v>
      </c>
      <c r="E201" s="261"/>
      <c r="F201" s="262">
        <f>SUM(G202:G204)</f>
        <v>2154000</v>
      </c>
      <c r="G201" s="263"/>
      <c r="H201" s="297"/>
    </row>
    <row r="202" spans="1:8" x14ac:dyDescent="0.2">
      <c r="A202" s="260">
        <v>3113</v>
      </c>
      <c r="B202" s="260">
        <v>5331</v>
      </c>
      <c r="C202" s="286">
        <v>20026000000</v>
      </c>
      <c r="D202" s="260" t="s">
        <v>498</v>
      </c>
      <c r="E202" s="261" t="s">
        <v>361</v>
      </c>
      <c r="F202" s="262"/>
      <c r="G202" s="263">
        <v>815000</v>
      </c>
      <c r="H202" s="297"/>
    </row>
    <row r="203" spans="1:8" x14ac:dyDescent="0.2">
      <c r="A203" s="260">
        <v>3113</v>
      </c>
      <c r="B203" s="260">
        <v>5331</v>
      </c>
      <c r="C203" s="286">
        <v>20027000000</v>
      </c>
      <c r="D203" s="260" t="s">
        <v>499</v>
      </c>
      <c r="E203" s="261" t="s">
        <v>361</v>
      </c>
      <c r="F203" s="262"/>
      <c r="G203" s="263">
        <v>1100000</v>
      </c>
      <c r="H203" s="297"/>
    </row>
    <row r="204" spans="1:8" x14ac:dyDescent="0.2">
      <c r="A204" s="260">
        <v>3113</v>
      </c>
      <c r="B204" s="260">
        <v>5331</v>
      </c>
      <c r="C204" s="286">
        <v>20028000000</v>
      </c>
      <c r="D204" s="260" t="s">
        <v>500</v>
      </c>
      <c r="E204" s="261" t="s">
        <v>361</v>
      </c>
      <c r="F204" s="262"/>
      <c r="G204" s="263">
        <v>239000</v>
      </c>
      <c r="H204" s="297"/>
    </row>
    <row r="205" spans="1:8" ht="14.25" x14ac:dyDescent="0.2">
      <c r="A205" s="260"/>
      <c r="B205" s="260"/>
      <c r="C205" s="286"/>
      <c r="D205" s="294" t="s">
        <v>997</v>
      </c>
      <c r="E205" s="261"/>
      <c r="F205" s="262">
        <f>SUM(G206:G208)</f>
        <v>2870142</v>
      </c>
      <c r="G205" s="263"/>
      <c r="H205" s="297"/>
    </row>
    <row r="206" spans="1:8" x14ac:dyDescent="0.2">
      <c r="A206" s="260">
        <v>3113</v>
      </c>
      <c r="B206" s="260">
        <v>5331</v>
      </c>
      <c r="C206" s="286">
        <v>20026000000</v>
      </c>
      <c r="D206" s="260" t="s">
        <v>501</v>
      </c>
      <c r="E206" s="261" t="s">
        <v>361</v>
      </c>
      <c r="F206" s="262"/>
      <c r="G206" s="263">
        <v>1045000</v>
      </c>
      <c r="H206" s="297"/>
    </row>
    <row r="207" spans="1:8" x14ac:dyDescent="0.2">
      <c r="A207" s="260">
        <v>3113</v>
      </c>
      <c r="B207" s="260">
        <v>5331</v>
      </c>
      <c r="C207" s="286">
        <v>20027000000</v>
      </c>
      <c r="D207" s="260" t="s">
        <v>502</v>
      </c>
      <c r="E207" s="261" t="s">
        <v>361</v>
      </c>
      <c r="F207" s="262"/>
      <c r="G207" s="263">
        <v>1490000</v>
      </c>
      <c r="H207" s="297"/>
    </row>
    <row r="208" spans="1:8" x14ac:dyDescent="0.2">
      <c r="A208" s="260">
        <v>3113</v>
      </c>
      <c r="B208" s="260">
        <v>5331</v>
      </c>
      <c r="C208" s="286">
        <v>20028000000</v>
      </c>
      <c r="D208" s="260" t="s">
        <v>503</v>
      </c>
      <c r="E208" s="261" t="s">
        <v>361</v>
      </c>
      <c r="F208" s="262"/>
      <c r="G208" s="263">
        <v>335142</v>
      </c>
      <c r="H208" s="297"/>
    </row>
    <row r="209" spans="1:8" ht="14.25" x14ac:dyDescent="0.2">
      <c r="A209" s="260"/>
      <c r="B209" s="260"/>
      <c r="C209" s="286"/>
      <c r="D209" s="294" t="s">
        <v>998</v>
      </c>
      <c r="E209" s="261"/>
      <c r="F209" s="262">
        <f>SUM(G210:G212)</f>
        <v>3421929</v>
      </c>
      <c r="G209" s="263"/>
      <c r="H209" s="297"/>
    </row>
    <row r="210" spans="1:8" x14ac:dyDescent="0.2">
      <c r="A210" s="260">
        <v>3113</v>
      </c>
      <c r="B210" s="260">
        <v>5331</v>
      </c>
      <c r="C210" s="286">
        <v>20026000000</v>
      </c>
      <c r="D210" s="260" t="s">
        <v>504</v>
      </c>
      <c r="E210" s="261" t="s">
        <v>361</v>
      </c>
      <c r="F210" s="262"/>
      <c r="G210" s="263">
        <v>1440000</v>
      </c>
      <c r="H210" s="297"/>
    </row>
    <row r="211" spans="1:8" x14ac:dyDescent="0.2">
      <c r="A211" s="260">
        <v>3113</v>
      </c>
      <c r="B211" s="260">
        <v>5331</v>
      </c>
      <c r="C211" s="286">
        <v>20027000000</v>
      </c>
      <c r="D211" s="260" t="s">
        <v>505</v>
      </c>
      <c r="E211" s="261" t="s">
        <v>361</v>
      </c>
      <c r="F211" s="262"/>
      <c r="G211" s="263">
        <v>1415000</v>
      </c>
      <c r="H211" s="297"/>
    </row>
    <row r="212" spans="1:8" x14ac:dyDescent="0.2">
      <c r="A212" s="260">
        <v>3113</v>
      </c>
      <c r="B212" s="260">
        <v>5331</v>
      </c>
      <c r="C212" s="286">
        <v>20028000000</v>
      </c>
      <c r="D212" s="260" t="s">
        <v>506</v>
      </c>
      <c r="E212" s="261" t="s">
        <v>361</v>
      </c>
      <c r="F212" s="262"/>
      <c r="G212" s="263">
        <v>566929</v>
      </c>
      <c r="H212" s="297"/>
    </row>
    <row r="213" spans="1:8" ht="14.25" x14ac:dyDescent="0.2">
      <c r="A213" s="260"/>
      <c r="B213" s="260"/>
      <c r="C213" s="286"/>
      <c r="D213" s="294" t="s">
        <v>999</v>
      </c>
      <c r="E213" s="261"/>
      <c r="F213" s="262">
        <f>SUM(G214:G216)</f>
        <v>1801460</v>
      </c>
      <c r="G213" s="263"/>
      <c r="H213" s="297"/>
    </row>
    <row r="214" spans="1:8" x14ac:dyDescent="0.2">
      <c r="A214" s="260">
        <v>3113</v>
      </c>
      <c r="B214" s="260">
        <v>5331</v>
      </c>
      <c r="C214" s="286">
        <v>20026000000</v>
      </c>
      <c r="D214" s="260" t="s">
        <v>507</v>
      </c>
      <c r="E214" s="261" t="s">
        <v>361</v>
      </c>
      <c r="F214" s="262"/>
      <c r="G214" s="263">
        <v>790000</v>
      </c>
      <c r="H214" s="297"/>
    </row>
    <row r="215" spans="1:8" x14ac:dyDescent="0.2">
      <c r="A215" s="260">
        <v>3113</v>
      </c>
      <c r="B215" s="260">
        <v>5331</v>
      </c>
      <c r="C215" s="286">
        <v>20027000000</v>
      </c>
      <c r="D215" s="260" t="s">
        <v>508</v>
      </c>
      <c r="E215" s="261" t="s">
        <v>361</v>
      </c>
      <c r="F215" s="262"/>
      <c r="G215" s="263">
        <v>985000</v>
      </c>
      <c r="H215" s="297"/>
    </row>
    <row r="216" spans="1:8" x14ac:dyDescent="0.2">
      <c r="A216" s="260">
        <v>3113</v>
      </c>
      <c r="B216" s="260">
        <v>5331</v>
      </c>
      <c r="C216" s="286">
        <v>20028000000</v>
      </c>
      <c r="D216" s="260" t="s">
        <v>509</v>
      </c>
      <c r="E216" s="261" t="s">
        <v>361</v>
      </c>
      <c r="F216" s="262"/>
      <c r="G216" s="263">
        <v>26460</v>
      </c>
      <c r="H216" s="297"/>
    </row>
    <row r="217" spans="1:8" ht="14.25" x14ac:dyDescent="0.2">
      <c r="A217" s="260"/>
      <c r="B217" s="260"/>
      <c r="C217" s="286"/>
      <c r="D217" s="294" t="s">
        <v>1000</v>
      </c>
      <c r="E217" s="261"/>
      <c r="F217" s="262">
        <f>SUM(G218:G221)</f>
        <v>3166792</v>
      </c>
      <c r="G217" s="263"/>
      <c r="H217" s="297"/>
    </row>
    <row r="218" spans="1:8" x14ac:dyDescent="0.2">
      <c r="A218" s="260">
        <v>3113</v>
      </c>
      <c r="B218" s="260">
        <v>5331</v>
      </c>
      <c r="C218" s="286">
        <v>20026000000</v>
      </c>
      <c r="D218" s="260" t="s">
        <v>510</v>
      </c>
      <c r="E218" s="261" t="s">
        <v>361</v>
      </c>
      <c r="F218" s="262"/>
      <c r="G218" s="263">
        <v>1275000</v>
      </c>
      <c r="H218" s="297"/>
    </row>
    <row r="219" spans="1:8" x14ac:dyDescent="0.2">
      <c r="A219" s="260">
        <v>3113</v>
      </c>
      <c r="B219" s="260">
        <v>5331</v>
      </c>
      <c r="C219" s="286">
        <v>20027000000</v>
      </c>
      <c r="D219" s="260" t="s">
        <v>511</v>
      </c>
      <c r="E219" s="261" t="s">
        <v>361</v>
      </c>
      <c r="F219" s="262"/>
      <c r="G219" s="263">
        <v>1480000</v>
      </c>
      <c r="H219" s="297"/>
    </row>
    <row r="220" spans="1:8" x14ac:dyDescent="0.2">
      <c r="A220" s="260">
        <v>3113</v>
      </c>
      <c r="B220" s="260">
        <v>5331</v>
      </c>
      <c r="C220" s="286">
        <v>20028000000</v>
      </c>
      <c r="D220" s="260" t="s">
        <v>512</v>
      </c>
      <c r="E220" s="261" t="s">
        <v>361</v>
      </c>
      <c r="F220" s="262"/>
      <c r="G220" s="263">
        <v>210192</v>
      </c>
      <c r="H220" s="297"/>
    </row>
    <row r="221" spans="1:8" x14ac:dyDescent="0.2">
      <c r="A221" s="260">
        <v>3113</v>
      </c>
      <c r="B221" s="260">
        <v>5331</v>
      </c>
      <c r="C221" s="286">
        <v>20026000000</v>
      </c>
      <c r="D221" s="260" t="s">
        <v>513</v>
      </c>
      <c r="E221" s="261" t="s">
        <v>361</v>
      </c>
      <c r="F221" s="262"/>
      <c r="G221" s="263">
        <v>201600</v>
      </c>
      <c r="H221" s="297"/>
    </row>
    <row r="222" spans="1:8" ht="14.25" x14ac:dyDescent="0.2">
      <c r="A222" s="260"/>
      <c r="B222" s="260"/>
      <c r="C222" s="286"/>
      <c r="D222" s="294" t="s">
        <v>1001</v>
      </c>
      <c r="E222" s="261"/>
      <c r="F222" s="262">
        <f>SUM(G223:G225)</f>
        <v>2133460</v>
      </c>
      <c r="G222" s="263"/>
      <c r="H222" s="297"/>
    </row>
    <row r="223" spans="1:8" x14ac:dyDescent="0.2">
      <c r="A223" s="260">
        <v>3113</v>
      </c>
      <c r="B223" s="260">
        <v>5331</v>
      </c>
      <c r="C223" s="286">
        <v>20026000000</v>
      </c>
      <c r="D223" s="260" t="s">
        <v>514</v>
      </c>
      <c r="E223" s="261" t="s">
        <v>361</v>
      </c>
      <c r="F223" s="262"/>
      <c r="G223" s="263">
        <v>935000</v>
      </c>
      <c r="H223" s="297"/>
    </row>
    <row r="224" spans="1:8" x14ac:dyDescent="0.2">
      <c r="A224" s="260">
        <v>3113</v>
      </c>
      <c r="B224" s="260">
        <v>5331</v>
      </c>
      <c r="C224" s="286">
        <v>20027000000</v>
      </c>
      <c r="D224" s="260" t="s">
        <v>515</v>
      </c>
      <c r="E224" s="261" t="s">
        <v>361</v>
      </c>
      <c r="F224" s="262"/>
      <c r="G224" s="263">
        <v>1055000</v>
      </c>
      <c r="H224" s="297"/>
    </row>
    <row r="225" spans="1:8" x14ac:dyDescent="0.2">
      <c r="A225" s="260">
        <v>3113</v>
      </c>
      <c r="B225" s="260">
        <v>5331</v>
      </c>
      <c r="C225" s="286">
        <v>20028000000</v>
      </c>
      <c r="D225" s="260" t="s">
        <v>516</v>
      </c>
      <c r="E225" s="261" t="s">
        <v>361</v>
      </c>
      <c r="F225" s="262"/>
      <c r="G225" s="263">
        <v>143460</v>
      </c>
      <c r="H225" s="297"/>
    </row>
    <row r="226" spans="1:8" ht="14.25" x14ac:dyDescent="0.2">
      <c r="A226" s="260"/>
      <c r="B226" s="260"/>
      <c r="C226" s="286"/>
      <c r="D226" s="294" t="s">
        <v>1002</v>
      </c>
      <c r="E226" s="261"/>
      <c r="F226" s="262">
        <f>SUM(G227:G229)</f>
        <v>4488860</v>
      </c>
      <c r="G226" s="263"/>
      <c r="H226" s="297"/>
    </row>
    <row r="227" spans="1:8" x14ac:dyDescent="0.2">
      <c r="A227" s="260">
        <v>3113</v>
      </c>
      <c r="B227" s="260">
        <v>5331</v>
      </c>
      <c r="C227" s="286">
        <v>20026000000</v>
      </c>
      <c r="D227" s="260" t="s">
        <v>517</v>
      </c>
      <c r="E227" s="261" t="s">
        <v>361</v>
      </c>
      <c r="F227" s="262"/>
      <c r="G227" s="263">
        <v>1435000</v>
      </c>
      <c r="H227" s="297"/>
    </row>
    <row r="228" spans="1:8" x14ac:dyDescent="0.2">
      <c r="A228" s="260">
        <v>3113</v>
      </c>
      <c r="B228" s="260">
        <v>5331</v>
      </c>
      <c r="C228" s="286">
        <v>20027000000</v>
      </c>
      <c r="D228" s="260" t="s">
        <v>518</v>
      </c>
      <c r="E228" s="261" t="s">
        <v>361</v>
      </c>
      <c r="F228" s="262"/>
      <c r="G228" s="263">
        <v>2500000</v>
      </c>
      <c r="H228" s="297"/>
    </row>
    <row r="229" spans="1:8" x14ac:dyDescent="0.2">
      <c r="A229" s="260">
        <v>3113</v>
      </c>
      <c r="B229" s="260">
        <v>5331</v>
      </c>
      <c r="C229" s="286">
        <v>20028000000</v>
      </c>
      <c r="D229" s="260" t="s">
        <v>519</v>
      </c>
      <c r="E229" s="261" t="s">
        <v>361</v>
      </c>
      <c r="F229" s="262"/>
      <c r="G229" s="263">
        <v>553860</v>
      </c>
      <c r="H229" s="297"/>
    </row>
    <row r="230" spans="1:8" ht="14.25" x14ac:dyDescent="0.2">
      <c r="A230" s="260"/>
      <c r="B230" s="260"/>
      <c r="C230" s="286"/>
      <c r="D230" s="294" t="s">
        <v>1003</v>
      </c>
      <c r="E230" s="261"/>
      <c r="F230" s="262">
        <f>SUM(G231:G233)</f>
        <v>3631409</v>
      </c>
      <c r="G230" s="263"/>
      <c r="H230" s="297"/>
    </row>
    <row r="231" spans="1:8" x14ac:dyDescent="0.2">
      <c r="A231" s="260">
        <v>3113</v>
      </c>
      <c r="B231" s="260">
        <v>5331</v>
      </c>
      <c r="C231" s="286">
        <v>20026000000</v>
      </c>
      <c r="D231" s="260" t="s">
        <v>520</v>
      </c>
      <c r="E231" s="261" t="s">
        <v>361</v>
      </c>
      <c r="F231" s="262"/>
      <c r="G231" s="263">
        <v>875000</v>
      </c>
      <c r="H231" s="297"/>
    </row>
    <row r="232" spans="1:8" x14ac:dyDescent="0.2">
      <c r="A232" s="260">
        <v>3113</v>
      </c>
      <c r="B232" s="260">
        <v>5331</v>
      </c>
      <c r="C232" s="286">
        <v>20027000000</v>
      </c>
      <c r="D232" s="260" t="s">
        <v>521</v>
      </c>
      <c r="E232" s="261" t="s">
        <v>361</v>
      </c>
      <c r="F232" s="262"/>
      <c r="G232" s="263">
        <v>2490000</v>
      </c>
      <c r="H232" s="297"/>
    </row>
    <row r="233" spans="1:8" x14ac:dyDescent="0.2">
      <c r="A233" s="260">
        <v>3113</v>
      </c>
      <c r="B233" s="260">
        <v>5331</v>
      </c>
      <c r="C233" s="286">
        <v>20028000000</v>
      </c>
      <c r="D233" s="260" t="s">
        <v>522</v>
      </c>
      <c r="E233" s="261" t="s">
        <v>361</v>
      </c>
      <c r="F233" s="262"/>
      <c r="G233" s="263">
        <v>266409</v>
      </c>
      <c r="H233" s="297"/>
    </row>
    <row r="234" spans="1:8" ht="14.25" x14ac:dyDescent="0.2">
      <c r="A234" s="260"/>
      <c r="B234" s="260"/>
      <c r="C234" s="286"/>
      <c r="D234" s="294" t="s">
        <v>1004</v>
      </c>
      <c r="E234" s="261"/>
      <c r="F234" s="262">
        <f>SUM(G235:G237)</f>
        <v>3026640</v>
      </c>
      <c r="G234" s="263"/>
      <c r="H234" s="297"/>
    </row>
    <row r="235" spans="1:8" x14ac:dyDescent="0.2">
      <c r="A235" s="260">
        <v>3113</v>
      </c>
      <c r="B235" s="260">
        <v>5331</v>
      </c>
      <c r="C235" s="286">
        <v>20026000000</v>
      </c>
      <c r="D235" s="260" t="s">
        <v>523</v>
      </c>
      <c r="E235" s="261" t="s">
        <v>361</v>
      </c>
      <c r="F235" s="262"/>
      <c r="G235" s="263">
        <v>945000</v>
      </c>
      <c r="H235" s="297"/>
    </row>
    <row r="236" spans="1:8" x14ac:dyDescent="0.2">
      <c r="A236" s="260">
        <v>3113</v>
      </c>
      <c r="B236" s="260">
        <v>5331</v>
      </c>
      <c r="C236" s="286">
        <v>20027000000</v>
      </c>
      <c r="D236" s="260" t="s">
        <v>524</v>
      </c>
      <c r="E236" s="261" t="s">
        <v>361</v>
      </c>
      <c r="F236" s="262"/>
      <c r="G236" s="263">
        <v>1770000</v>
      </c>
      <c r="H236" s="297"/>
    </row>
    <row r="237" spans="1:8" x14ac:dyDescent="0.2">
      <c r="A237" s="260">
        <v>3113</v>
      </c>
      <c r="B237" s="260">
        <v>5331</v>
      </c>
      <c r="C237" s="286">
        <v>20028000000</v>
      </c>
      <c r="D237" s="260" t="s">
        <v>525</v>
      </c>
      <c r="E237" s="261" t="s">
        <v>361</v>
      </c>
      <c r="F237" s="262"/>
      <c r="G237" s="263">
        <v>311640</v>
      </c>
      <c r="H237" s="297"/>
    </row>
    <row r="238" spans="1:8" ht="14.25" x14ac:dyDescent="0.2">
      <c r="A238" s="260" t="s">
        <v>946</v>
      </c>
      <c r="B238" s="260"/>
      <c r="C238" s="286"/>
      <c r="D238" s="294" t="s">
        <v>1005</v>
      </c>
      <c r="E238" s="261"/>
      <c r="F238" s="262">
        <f>SUM(G239:G241)</f>
        <v>3238688</v>
      </c>
      <c r="G238" s="263"/>
      <c r="H238" s="297"/>
    </row>
    <row r="239" spans="1:8" x14ac:dyDescent="0.2">
      <c r="A239" s="260">
        <v>3113</v>
      </c>
      <c r="B239" s="260">
        <v>5331</v>
      </c>
      <c r="C239" s="286">
        <v>20026000000</v>
      </c>
      <c r="D239" s="260" t="s">
        <v>526</v>
      </c>
      <c r="E239" s="261" t="s">
        <v>361</v>
      </c>
      <c r="F239" s="262"/>
      <c r="G239" s="263">
        <v>1115000</v>
      </c>
      <c r="H239" s="297"/>
    </row>
    <row r="240" spans="1:8" x14ac:dyDescent="0.2">
      <c r="A240" s="260">
        <v>3113</v>
      </c>
      <c r="B240" s="260">
        <v>5331</v>
      </c>
      <c r="C240" s="286">
        <v>20027000000</v>
      </c>
      <c r="D240" s="260" t="s">
        <v>527</v>
      </c>
      <c r="E240" s="261" t="s">
        <v>361</v>
      </c>
      <c r="F240" s="262"/>
      <c r="G240" s="263">
        <v>1710000</v>
      </c>
      <c r="H240" s="297"/>
    </row>
    <row r="241" spans="1:8" x14ac:dyDescent="0.2">
      <c r="A241" s="260">
        <v>3113</v>
      </c>
      <c r="B241" s="260">
        <v>5331</v>
      </c>
      <c r="C241" s="286">
        <v>20028000000</v>
      </c>
      <c r="D241" s="260" t="s">
        <v>528</v>
      </c>
      <c r="E241" s="261" t="s">
        <v>361</v>
      </c>
      <c r="F241" s="262"/>
      <c r="G241" s="263">
        <v>413688</v>
      </c>
      <c r="H241" s="297"/>
    </row>
    <row r="242" spans="1:8" ht="14.25" x14ac:dyDescent="0.2">
      <c r="A242" s="260"/>
      <c r="B242" s="260"/>
      <c r="C242" s="286"/>
      <c r="D242" s="294" t="s">
        <v>1006</v>
      </c>
      <c r="E242" s="261"/>
      <c r="F242" s="262">
        <f>SUM(G243:G245)</f>
        <v>3740134</v>
      </c>
      <c r="G242" s="263"/>
      <c r="H242" s="297"/>
    </row>
    <row r="243" spans="1:8" x14ac:dyDescent="0.2">
      <c r="A243" s="260">
        <v>3113</v>
      </c>
      <c r="B243" s="260">
        <v>5331</v>
      </c>
      <c r="C243" s="286">
        <v>20026000000</v>
      </c>
      <c r="D243" s="260" t="s">
        <v>529</v>
      </c>
      <c r="E243" s="261" t="s">
        <v>361</v>
      </c>
      <c r="F243" s="262"/>
      <c r="G243" s="263">
        <v>1455000</v>
      </c>
      <c r="H243" s="297"/>
    </row>
    <row r="244" spans="1:8" x14ac:dyDescent="0.2">
      <c r="A244" s="260">
        <v>3113</v>
      </c>
      <c r="B244" s="260">
        <v>5331</v>
      </c>
      <c r="C244" s="286">
        <v>20027000000</v>
      </c>
      <c r="D244" s="260" t="s">
        <v>530</v>
      </c>
      <c r="E244" s="261" t="s">
        <v>361</v>
      </c>
      <c r="F244" s="262"/>
      <c r="G244" s="263">
        <v>2015000</v>
      </c>
      <c r="H244" s="297"/>
    </row>
    <row r="245" spans="1:8" x14ac:dyDescent="0.2">
      <c r="A245" s="260">
        <v>3113</v>
      </c>
      <c r="B245" s="260">
        <v>5331</v>
      </c>
      <c r="C245" s="286">
        <v>20028000000</v>
      </c>
      <c r="D245" s="260" t="s">
        <v>531</v>
      </c>
      <c r="E245" s="261" t="s">
        <v>361</v>
      </c>
      <c r="F245" s="262"/>
      <c r="G245" s="263">
        <v>270134</v>
      </c>
      <c r="H245" s="297"/>
    </row>
    <row r="246" spans="1:8" ht="14.25" x14ac:dyDescent="0.2">
      <c r="A246" s="260"/>
      <c r="B246" s="260"/>
      <c r="C246" s="286"/>
      <c r="D246" s="294" t="s">
        <v>1007</v>
      </c>
      <c r="E246" s="261"/>
      <c r="F246" s="262">
        <f>SUM(G247:G249)</f>
        <v>2554648</v>
      </c>
      <c r="G246" s="263"/>
      <c r="H246" s="297"/>
    </row>
    <row r="247" spans="1:8" x14ac:dyDescent="0.2">
      <c r="A247" s="260">
        <v>3113</v>
      </c>
      <c r="B247" s="260">
        <v>5331</v>
      </c>
      <c r="C247" s="286">
        <v>20026000000</v>
      </c>
      <c r="D247" s="260" t="s">
        <v>532</v>
      </c>
      <c r="E247" s="261" t="s">
        <v>361</v>
      </c>
      <c r="F247" s="262"/>
      <c r="G247" s="263">
        <v>1125000</v>
      </c>
      <c r="H247" s="297"/>
    </row>
    <row r="248" spans="1:8" x14ac:dyDescent="0.2">
      <c r="A248" s="260">
        <v>3113</v>
      </c>
      <c r="B248" s="260">
        <v>5331</v>
      </c>
      <c r="C248" s="286">
        <v>20027000000</v>
      </c>
      <c r="D248" s="260" t="s">
        <v>533</v>
      </c>
      <c r="E248" s="261" t="s">
        <v>361</v>
      </c>
      <c r="F248" s="262"/>
      <c r="G248" s="263">
        <v>1140000</v>
      </c>
      <c r="H248" s="297"/>
    </row>
    <row r="249" spans="1:8" x14ac:dyDescent="0.2">
      <c r="A249" s="260">
        <v>3113</v>
      </c>
      <c r="B249" s="260">
        <v>5331</v>
      </c>
      <c r="C249" s="286">
        <v>20028000000</v>
      </c>
      <c r="D249" s="260" t="s">
        <v>534</v>
      </c>
      <c r="E249" s="261" t="s">
        <v>361</v>
      </c>
      <c r="F249" s="262"/>
      <c r="G249" s="263">
        <v>289648</v>
      </c>
      <c r="H249" s="297"/>
    </row>
    <row r="250" spans="1:8" ht="14.25" x14ac:dyDescent="0.2">
      <c r="A250" s="260"/>
      <c r="B250" s="260"/>
      <c r="C250" s="286"/>
      <c r="D250" s="294" t="s">
        <v>1008</v>
      </c>
      <c r="E250" s="261"/>
      <c r="F250" s="262">
        <f>SUM(G251:G253)</f>
        <v>3682867</v>
      </c>
      <c r="G250" s="263"/>
      <c r="H250" s="297"/>
    </row>
    <row r="251" spans="1:8" x14ac:dyDescent="0.2">
      <c r="A251" s="260">
        <v>3113</v>
      </c>
      <c r="B251" s="260">
        <v>5331</v>
      </c>
      <c r="C251" s="286">
        <v>20026000000</v>
      </c>
      <c r="D251" s="260" t="s">
        <v>535</v>
      </c>
      <c r="E251" s="261" t="s">
        <v>361</v>
      </c>
      <c r="F251" s="262"/>
      <c r="G251" s="263">
        <v>1245000</v>
      </c>
      <c r="H251" s="297"/>
    </row>
    <row r="252" spans="1:8" x14ac:dyDescent="0.2">
      <c r="A252" s="260">
        <v>3113</v>
      </c>
      <c r="B252" s="260">
        <v>5331</v>
      </c>
      <c r="C252" s="286">
        <v>20027000000</v>
      </c>
      <c r="D252" s="260" t="s">
        <v>536</v>
      </c>
      <c r="E252" s="261" t="s">
        <v>361</v>
      </c>
      <c r="F252" s="262"/>
      <c r="G252" s="263">
        <v>1955000</v>
      </c>
      <c r="H252" s="297"/>
    </row>
    <row r="253" spans="1:8" x14ac:dyDescent="0.2">
      <c r="A253" s="260">
        <v>3113</v>
      </c>
      <c r="B253" s="260">
        <v>5331</v>
      </c>
      <c r="C253" s="286">
        <v>20028000000</v>
      </c>
      <c r="D253" s="260" t="s">
        <v>537</v>
      </c>
      <c r="E253" s="261" t="s">
        <v>361</v>
      </c>
      <c r="F253" s="262"/>
      <c r="G253" s="263">
        <v>482867</v>
      </c>
      <c r="H253" s="297"/>
    </row>
    <row r="254" spans="1:8" ht="14.25" x14ac:dyDescent="0.2">
      <c r="A254" s="260"/>
      <c r="B254" s="260"/>
      <c r="C254" s="286"/>
      <c r="D254" s="294" t="s">
        <v>1009</v>
      </c>
      <c r="E254" s="261"/>
      <c r="F254" s="262">
        <f>SUM(G255:G256)</f>
        <v>1962552</v>
      </c>
      <c r="G254" s="263"/>
      <c r="H254" s="297"/>
    </row>
    <row r="255" spans="1:8" x14ac:dyDescent="0.2">
      <c r="A255" s="260">
        <v>3231</v>
      </c>
      <c r="B255" s="260">
        <v>5331</v>
      </c>
      <c r="C255" s="286">
        <v>20026000000</v>
      </c>
      <c r="D255" s="260" t="s">
        <v>538</v>
      </c>
      <c r="E255" s="261" t="s">
        <v>361</v>
      </c>
      <c r="F255" s="262"/>
      <c r="G255" s="263">
        <v>390000</v>
      </c>
      <c r="H255" s="297"/>
    </row>
    <row r="256" spans="1:8" x14ac:dyDescent="0.2">
      <c r="A256" s="260">
        <v>3231</v>
      </c>
      <c r="B256" s="260">
        <v>5331</v>
      </c>
      <c r="C256" s="286">
        <v>20028000000</v>
      </c>
      <c r="D256" s="260" t="s">
        <v>539</v>
      </c>
      <c r="E256" s="261" t="s">
        <v>361</v>
      </c>
      <c r="F256" s="262"/>
      <c r="G256" s="263">
        <v>1572552</v>
      </c>
      <c r="H256" s="297"/>
    </row>
    <row r="257" spans="1:8" ht="14.25" x14ac:dyDescent="0.2">
      <c r="A257" s="259"/>
      <c r="B257" s="259"/>
      <c r="C257" s="259"/>
      <c r="D257" s="294" t="s">
        <v>1010</v>
      </c>
      <c r="E257" s="292"/>
      <c r="F257" s="293">
        <f>SUM(G258:G259)</f>
        <v>680000</v>
      </c>
      <c r="G257" s="292"/>
      <c r="H257" s="287"/>
    </row>
    <row r="258" spans="1:8" x14ac:dyDescent="0.2">
      <c r="A258" s="260">
        <v>3114</v>
      </c>
      <c r="B258" s="260">
        <v>5331</v>
      </c>
      <c r="C258" s="286">
        <v>20026000000</v>
      </c>
      <c r="D258" s="260" t="s">
        <v>1011</v>
      </c>
      <c r="E258" s="261" t="s">
        <v>361</v>
      </c>
      <c r="F258" s="262"/>
      <c r="G258" s="263">
        <v>250000</v>
      </c>
      <c r="H258" s="297"/>
    </row>
    <row r="259" spans="1:8" x14ac:dyDescent="0.2">
      <c r="A259" s="260">
        <v>3114</v>
      </c>
      <c r="B259" s="260">
        <v>5331</v>
      </c>
      <c r="C259" s="286">
        <v>20027000000</v>
      </c>
      <c r="D259" s="260" t="s">
        <v>1012</v>
      </c>
      <c r="E259" s="261" t="s">
        <v>361</v>
      </c>
      <c r="F259" s="262"/>
      <c r="G259" s="263">
        <v>430000</v>
      </c>
      <c r="H259" s="297"/>
    </row>
    <row r="260" spans="1:8" ht="14.25" x14ac:dyDescent="0.2">
      <c r="A260" s="260"/>
      <c r="B260" s="260"/>
      <c r="C260" s="286"/>
      <c r="D260" s="294" t="s">
        <v>1013</v>
      </c>
      <c r="E260" s="261"/>
      <c r="F260" s="262">
        <f>SUM(G261:G263)</f>
        <v>1970700</v>
      </c>
      <c r="G260" s="263"/>
      <c r="H260" s="297"/>
    </row>
    <row r="261" spans="1:8" x14ac:dyDescent="0.2">
      <c r="A261" s="260">
        <v>3114</v>
      </c>
      <c r="B261" s="260">
        <v>5331</v>
      </c>
      <c r="C261" s="286">
        <v>20026000000</v>
      </c>
      <c r="D261" s="260" t="s">
        <v>1014</v>
      </c>
      <c r="E261" s="261" t="s">
        <v>361</v>
      </c>
      <c r="F261" s="262"/>
      <c r="G261" s="263">
        <v>420000</v>
      </c>
      <c r="H261" s="297"/>
    </row>
    <row r="262" spans="1:8" x14ac:dyDescent="0.2">
      <c r="A262" s="260">
        <v>3114</v>
      </c>
      <c r="B262" s="260">
        <v>5331</v>
      </c>
      <c r="C262" s="286">
        <v>20027000000</v>
      </c>
      <c r="D262" s="260" t="s">
        <v>1015</v>
      </c>
      <c r="E262" s="261" t="s">
        <v>361</v>
      </c>
      <c r="F262" s="262"/>
      <c r="G262" s="263">
        <v>1230000</v>
      </c>
      <c r="H262" s="297"/>
    </row>
    <row r="263" spans="1:8" x14ac:dyDescent="0.2">
      <c r="A263" s="260">
        <v>3114</v>
      </c>
      <c r="B263" s="260">
        <v>5331</v>
      </c>
      <c r="C263" s="286">
        <v>20028000000</v>
      </c>
      <c r="D263" s="260" t="s">
        <v>1016</v>
      </c>
      <c r="E263" s="261" t="s">
        <v>361</v>
      </c>
      <c r="F263" s="262"/>
      <c r="G263" s="263">
        <v>320700</v>
      </c>
      <c r="H263" s="297"/>
    </row>
    <row r="264" spans="1:8" x14ac:dyDescent="0.2">
      <c r="F264" s="177"/>
    </row>
    <row r="265" spans="1:8" x14ac:dyDescent="0.2">
      <c r="G265" s="30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76"/>
  <sheetViews>
    <sheetView zoomScaleNormal="100" workbookViewId="0"/>
  </sheetViews>
  <sheetFormatPr defaultColWidth="8.85546875" defaultRowHeight="12.75" x14ac:dyDescent="0.2"/>
  <cols>
    <col min="1" max="1" width="4" style="64" bestFit="1" customWidth="1"/>
    <col min="2" max="2" width="4.7109375" style="190" customWidth="1"/>
    <col min="3" max="3" width="11" style="190" customWidth="1"/>
    <col min="4" max="4" width="11" style="190" bestFit="1" customWidth="1"/>
    <col min="5" max="5" width="13.7109375" style="190" customWidth="1"/>
    <col min="6" max="6" width="3.42578125" style="190" customWidth="1"/>
    <col min="7" max="7" width="43.85546875" style="190" customWidth="1"/>
    <col min="8" max="8" width="19.28515625" style="190" bestFit="1" customWidth="1"/>
    <col min="9" max="9" width="18.7109375" style="181" bestFit="1" customWidth="1"/>
    <col min="10" max="10" width="24.140625" style="177" customWidth="1"/>
    <col min="11" max="12" width="8.85546875" style="181"/>
    <col min="13" max="16384" width="8.85546875" style="64"/>
  </cols>
  <sheetData>
    <row r="1" spans="1:12" x14ac:dyDescent="0.2">
      <c r="A1" s="178"/>
      <c r="B1" s="179"/>
      <c r="C1" s="179"/>
      <c r="D1" s="179"/>
      <c r="E1" s="179"/>
      <c r="F1" s="179"/>
      <c r="G1" s="179"/>
      <c r="H1" s="179"/>
      <c r="I1" s="179"/>
      <c r="J1" s="180"/>
    </row>
    <row r="2" spans="1:12" ht="20.25" x14ac:dyDescent="0.2">
      <c r="A2" s="183"/>
      <c r="B2" s="184"/>
      <c r="C2" s="184"/>
      <c r="D2" s="184"/>
      <c r="E2" s="184"/>
      <c r="F2" s="184"/>
      <c r="G2" s="182" t="s">
        <v>1051</v>
      </c>
      <c r="H2" s="185"/>
      <c r="I2" s="185"/>
      <c r="J2" s="186"/>
      <c r="K2" s="187"/>
      <c r="L2" s="187"/>
    </row>
    <row r="3" spans="1:12" ht="20.25" x14ac:dyDescent="0.2">
      <c r="B3" s="188"/>
      <c r="C3" s="188"/>
      <c r="D3" s="188"/>
      <c r="E3" s="188"/>
      <c r="F3" s="188"/>
      <c r="G3" s="188"/>
      <c r="H3" s="188"/>
      <c r="I3" s="188"/>
      <c r="J3" s="189"/>
    </row>
    <row r="4" spans="1:12" ht="21.75" customHeight="1" x14ac:dyDescent="0.25">
      <c r="H4" s="191" t="s">
        <v>738</v>
      </c>
      <c r="I4" s="192"/>
      <c r="J4" s="271">
        <f>J83-J7</f>
        <v>6000000</v>
      </c>
    </row>
    <row r="6" spans="1:12" ht="25.5" x14ac:dyDescent="0.2">
      <c r="A6" s="194" t="s">
        <v>739</v>
      </c>
      <c r="B6" s="195" t="s">
        <v>740</v>
      </c>
      <c r="C6" s="195" t="s">
        <v>741</v>
      </c>
      <c r="D6" s="195" t="s">
        <v>742</v>
      </c>
      <c r="E6" s="195" t="s">
        <v>81</v>
      </c>
      <c r="F6" s="195"/>
      <c r="G6" s="195" t="s">
        <v>743</v>
      </c>
      <c r="H6" s="196" t="s">
        <v>744</v>
      </c>
      <c r="I6" s="196" t="s">
        <v>745</v>
      </c>
      <c r="J6" s="197" t="s">
        <v>746</v>
      </c>
    </row>
    <row r="7" spans="1:12" ht="34.9" customHeight="1" x14ac:dyDescent="0.25">
      <c r="A7" s="199"/>
      <c r="B7" s="200"/>
      <c r="C7" s="200"/>
      <c r="D7" s="200"/>
      <c r="E7" s="200"/>
      <c r="F7" s="200"/>
      <c r="G7" s="198" t="s">
        <v>747</v>
      </c>
      <c r="H7" s="201"/>
      <c r="I7" s="201"/>
      <c r="J7" s="202">
        <f>J8+J29+J37+J66+J72</f>
        <v>64632500</v>
      </c>
      <c r="K7" s="187"/>
      <c r="L7" s="187"/>
    </row>
    <row r="8" spans="1:12" ht="22.9" customHeight="1" x14ac:dyDescent="0.2">
      <c r="A8" s="203"/>
      <c r="B8" s="204"/>
      <c r="C8" s="204"/>
      <c r="D8" s="204"/>
      <c r="E8" s="204"/>
      <c r="F8" s="204"/>
      <c r="G8" s="145" t="s">
        <v>748</v>
      </c>
      <c r="H8" s="205"/>
      <c r="I8" s="205"/>
      <c r="J8" s="205">
        <f>J9+J14</f>
        <v>5808000</v>
      </c>
    </row>
    <row r="9" spans="1:12" x14ac:dyDescent="0.2">
      <c r="A9" s="206"/>
      <c r="B9" s="207"/>
      <c r="C9" s="207"/>
      <c r="D9" s="207"/>
      <c r="E9" s="207"/>
      <c r="F9" s="207"/>
      <c r="G9" s="195" t="s">
        <v>647</v>
      </c>
      <c r="H9" s="208">
        <f>SUM(H10:H13)</f>
        <v>5372000</v>
      </c>
      <c r="I9" s="208">
        <f>SUM(I10:I13)</f>
        <v>5372000</v>
      </c>
      <c r="J9" s="209">
        <f>SUM(J10:J13)</f>
        <v>5508000</v>
      </c>
    </row>
    <row r="10" spans="1:12" ht="15" customHeight="1" x14ac:dyDescent="0.2">
      <c r="A10" s="210" t="s">
        <v>749</v>
      </c>
      <c r="B10" s="211" t="s">
        <v>750</v>
      </c>
      <c r="C10" s="211" t="s">
        <v>751</v>
      </c>
      <c r="D10" s="211" t="s">
        <v>752</v>
      </c>
      <c r="E10" s="211" t="s">
        <v>753</v>
      </c>
      <c r="F10" s="211"/>
      <c r="G10" s="211" t="s">
        <v>754</v>
      </c>
      <c r="H10" s="212">
        <v>292000</v>
      </c>
      <c r="I10" s="213">
        <v>292000</v>
      </c>
      <c r="J10" s="214">
        <v>292000</v>
      </c>
    </row>
    <row r="11" spans="1:12" ht="15" customHeight="1" x14ac:dyDescent="0.2">
      <c r="A11" s="210" t="s">
        <v>755</v>
      </c>
      <c r="B11" s="211" t="s">
        <v>750</v>
      </c>
      <c r="C11" s="211" t="s">
        <v>751</v>
      </c>
      <c r="D11" s="211" t="s">
        <v>752</v>
      </c>
      <c r="E11" s="246" t="s">
        <v>1218</v>
      </c>
      <c r="F11" s="211"/>
      <c r="G11" s="211" t="s">
        <v>756</v>
      </c>
      <c r="H11" s="212">
        <v>3790000</v>
      </c>
      <c r="I11" s="213">
        <v>3790000</v>
      </c>
      <c r="J11" s="214">
        <v>3893000</v>
      </c>
      <c r="K11" s="193"/>
    </row>
    <row r="12" spans="1:12" ht="15" customHeight="1" x14ac:dyDescent="0.2">
      <c r="A12" s="210" t="s">
        <v>757</v>
      </c>
      <c r="B12" s="211" t="s">
        <v>750</v>
      </c>
      <c r="C12" s="211" t="s">
        <v>751</v>
      </c>
      <c r="D12" s="211" t="s">
        <v>752</v>
      </c>
      <c r="E12" s="211" t="s">
        <v>758</v>
      </c>
      <c r="F12" s="211"/>
      <c r="G12" s="211" t="s">
        <v>759</v>
      </c>
      <c r="H12" s="212">
        <v>948000</v>
      </c>
      <c r="I12" s="213">
        <v>948000</v>
      </c>
      <c r="J12" s="214">
        <v>973000</v>
      </c>
    </row>
    <row r="13" spans="1:12" ht="15" customHeight="1" x14ac:dyDescent="0.2">
      <c r="A13" s="210" t="s">
        <v>757</v>
      </c>
      <c r="B13" s="211" t="s">
        <v>760</v>
      </c>
      <c r="C13" s="211" t="s">
        <v>751</v>
      </c>
      <c r="D13" s="211" t="s">
        <v>752</v>
      </c>
      <c r="E13" s="211" t="s">
        <v>761</v>
      </c>
      <c r="F13" s="211"/>
      <c r="G13" s="211" t="s">
        <v>762</v>
      </c>
      <c r="H13" s="212">
        <v>342000</v>
      </c>
      <c r="I13" s="213">
        <v>342000</v>
      </c>
      <c r="J13" s="214">
        <v>350000</v>
      </c>
    </row>
    <row r="14" spans="1:12" x14ac:dyDescent="0.2">
      <c r="A14" s="206"/>
      <c r="B14" s="207"/>
      <c r="C14" s="207"/>
      <c r="D14" s="207"/>
      <c r="E14" s="207"/>
      <c r="F14" s="207"/>
      <c r="G14" s="195" t="s">
        <v>593</v>
      </c>
      <c r="H14" s="208">
        <f>SUM(H15:H27)</f>
        <v>300000</v>
      </c>
      <c r="I14" s="208">
        <f>SUM(I15:I27)</f>
        <v>300000</v>
      </c>
      <c r="J14" s="209">
        <f>SUM(J15:J27)</f>
        <v>300000</v>
      </c>
    </row>
    <row r="15" spans="1:12" ht="15" customHeight="1" x14ac:dyDescent="0.2">
      <c r="A15" s="210" t="s">
        <v>763</v>
      </c>
      <c r="B15" s="211" t="s">
        <v>750</v>
      </c>
      <c r="C15" s="211" t="s">
        <v>751</v>
      </c>
      <c r="D15" s="211" t="s">
        <v>752</v>
      </c>
      <c r="E15" s="211" t="s">
        <v>764</v>
      </c>
      <c r="F15" s="211"/>
      <c r="G15" s="211" t="s">
        <v>765</v>
      </c>
      <c r="H15" s="212">
        <v>40000</v>
      </c>
      <c r="I15" s="213">
        <v>40000</v>
      </c>
      <c r="J15" s="214">
        <v>40000</v>
      </c>
    </row>
    <row r="16" spans="1:12" ht="15" customHeight="1" x14ac:dyDescent="0.2">
      <c r="A16" s="210" t="s">
        <v>763</v>
      </c>
      <c r="B16" s="211" t="s">
        <v>750</v>
      </c>
      <c r="C16" s="211" t="s">
        <v>751</v>
      </c>
      <c r="D16" s="211" t="s">
        <v>752</v>
      </c>
      <c r="E16" s="211" t="s">
        <v>766</v>
      </c>
      <c r="F16" s="211"/>
      <c r="G16" s="211" t="s">
        <v>767</v>
      </c>
      <c r="H16" s="212">
        <v>5000</v>
      </c>
      <c r="I16" s="213">
        <v>5000</v>
      </c>
      <c r="J16" s="214">
        <v>5000</v>
      </c>
    </row>
    <row r="17" spans="1:12" x14ac:dyDescent="0.2">
      <c r="A17" s="210" t="s">
        <v>768</v>
      </c>
      <c r="B17" s="211" t="s">
        <v>750</v>
      </c>
      <c r="C17" s="211" t="s">
        <v>751</v>
      </c>
      <c r="D17" s="211" t="s">
        <v>752</v>
      </c>
      <c r="E17" s="211" t="s">
        <v>769</v>
      </c>
      <c r="F17" s="211"/>
      <c r="G17" s="211" t="s">
        <v>770</v>
      </c>
      <c r="H17" s="212">
        <v>5000</v>
      </c>
      <c r="I17" s="213">
        <v>5000</v>
      </c>
      <c r="J17" s="214">
        <v>5000</v>
      </c>
      <c r="K17" s="64"/>
      <c r="L17" s="64"/>
    </row>
    <row r="18" spans="1:12" x14ac:dyDescent="0.2">
      <c r="A18" s="210" t="s">
        <v>768</v>
      </c>
      <c r="B18" s="211" t="s">
        <v>760</v>
      </c>
      <c r="C18" s="211" t="s">
        <v>751</v>
      </c>
      <c r="D18" s="211" t="s">
        <v>752</v>
      </c>
      <c r="E18" s="211" t="s">
        <v>771</v>
      </c>
      <c r="F18" s="211"/>
      <c r="G18" s="211" t="s">
        <v>772</v>
      </c>
      <c r="H18" s="212">
        <v>30000</v>
      </c>
      <c r="I18" s="213">
        <v>30000</v>
      </c>
      <c r="J18" s="214">
        <v>30000</v>
      </c>
      <c r="K18" s="64"/>
      <c r="L18" s="64"/>
    </row>
    <row r="19" spans="1:12" x14ac:dyDescent="0.2">
      <c r="A19" s="210" t="s">
        <v>768</v>
      </c>
      <c r="B19" s="211" t="s">
        <v>773</v>
      </c>
      <c r="C19" s="211" t="s">
        <v>751</v>
      </c>
      <c r="D19" s="211" t="s">
        <v>752</v>
      </c>
      <c r="E19" s="211" t="s">
        <v>774</v>
      </c>
      <c r="F19" s="211"/>
      <c r="G19" s="211" t="s">
        <v>775</v>
      </c>
      <c r="H19" s="212">
        <v>1000</v>
      </c>
      <c r="I19" s="213">
        <v>1000</v>
      </c>
      <c r="J19" s="214">
        <v>1000</v>
      </c>
      <c r="K19" s="64"/>
      <c r="L19" s="64"/>
    </row>
    <row r="20" spans="1:12" x14ac:dyDescent="0.2">
      <c r="A20" s="210" t="s">
        <v>776</v>
      </c>
      <c r="B20" s="211" t="s">
        <v>750</v>
      </c>
      <c r="C20" s="211" t="s">
        <v>751</v>
      </c>
      <c r="D20" s="211" t="s">
        <v>752</v>
      </c>
      <c r="E20" s="211" t="s">
        <v>777</v>
      </c>
      <c r="F20" s="211"/>
      <c r="G20" s="211" t="s">
        <v>778</v>
      </c>
      <c r="H20" s="212">
        <v>5000</v>
      </c>
      <c r="I20" s="213">
        <v>5000</v>
      </c>
      <c r="J20" s="214">
        <v>5000</v>
      </c>
      <c r="K20" s="64"/>
      <c r="L20" s="64"/>
    </row>
    <row r="21" spans="1:12" x14ac:dyDescent="0.2">
      <c r="A21" s="210" t="s">
        <v>779</v>
      </c>
      <c r="B21" s="211" t="s">
        <v>750</v>
      </c>
      <c r="C21" s="211" t="s">
        <v>751</v>
      </c>
      <c r="D21" s="211" t="s">
        <v>752</v>
      </c>
      <c r="E21" s="211" t="s">
        <v>780</v>
      </c>
      <c r="F21" s="211"/>
      <c r="G21" s="211" t="s">
        <v>781</v>
      </c>
      <c r="H21" s="212">
        <v>22000</v>
      </c>
      <c r="I21" s="213">
        <v>22000</v>
      </c>
      <c r="J21" s="214">
        <v>22000</v>
      </c>
      <c r="K21" s="64"/>
      <c r="L21" s="64"/>
    </row>
    <row r="22" spans="1:12" x14ac:dyDescent="0.2">
      <c r="A22" s="210" t="s">
        <v>779</v>
      </c>
      <c r="B22" s="211" t="s">
        <v>750</v>
      </c>
      <c r="C22" s="211" t="s">
        <v>751</v>
      </c>
      <c r="D22" s="211" t="s">
        <v>752</v>
      </c>
      <c r="E22" s="211" t="s">
        <v>782</v>
      </c>
      <c r="F22" s="211"/>
      <c r="G22" s="211" t="s">
        <v>783</v>
      </c>
      <c r="H22" s="212">
        <v>4000</v>
      </c>
      <c r="I22" s="213">
        <v>4000</v>
      </c>
      <c r="J22" s="214">
        <v>4000</v>
      </c>
      <c r="K22" s="64"/>
      <c r="L22" s="64"/>
    </row>
    <row r="23" spans="1:12" x14ac:dyDescent="0.2">
      <c r="A23" s="210" t="s">
        <v>749</v>
      </c>
      <c r="B23" s="211" t="s">
        <v>750</v>
      </c>
      <c r="C23" s="211" t="s">
        <v>751</v>
      </c>
      <c r="D23" s="211" t="s">
        <v>752</v>
      </c>
      <c r="E23" s="211" t="s">
        <v>784</v>
      </c>
      <c r="F23" s="211"/>
      <c r="G23" s="211" t="s">
        <v>785</v>
      </c>
      <c r="H23" s="212">
        <v>15000</v>
      </c>
      <c r="I23" s="213">
        <v>15000</v>
      </c>
      <c r="J23" s="214">
        <v>15000</v>
      </c>
      <c r="K23" s="64"/>
      <c r="L23" s="64"/>
    </row>
    <row r="24" spans="1:12" x14ac:dyDescent="0.2">
      <c r="A24" s="210" t="s">
        <v>749</v>
      </c>
      <c r="B24" s="211" t="s">
        <v>750</v>
      </c>
      <c r="C24" s="211" t="s">
        <v>751</v>
      </c>
      <c r="D24" s="211" t="s">
        <v>752</v>
      </c>
      <c r="E24" s="211" t="s">
        <v>786</v>
      </c>
      <c r="F24" s="211"/>
      <c r="G24" s="211" t="s">
        <v>787</v>
      </c>
      <c r="H24" s="212">
        <v>63000</v>
      </c>
      <c r="I24" s="213">
        <v>63000</v>
      </c>
      <c r="J24" s="214">
        <v>63000</v>
      </c>
      <c r="K24" s="64"/>
      <c r="L24" s="64"/>
    </row>
    <row r="25" spans="1:12" x14ac:dyDescent="0.2">
      <c r="A25" s="210" t="s">
        <v>749</v>
      </c>
      <c r="B25" s="211" t="s">
        <v>750</v>
      </c>
      <c r="C25" s="211" t="s">
        <v>751</v>
      </c>
      <c r="D25" s="211" t="s">
        <v>752</v>
      </c>
      <c r="E25" s="211" t="s">
        <v>788</v>
      </c>
      <c r="F25" s="211"/>
      <c r="G25" s="211" t="s">
        <v>789</v>
      </c>
      <c r="H25" s="212">
        <v>10000</v>
      </c>
      <c r="I25" s="213">
        <v>10000</v>
      </c>
      <c r="J25" s="214">
        <v>10000</v>
      </c>
      <c r="K25" s="64"/>
      <c r="L25" s="64"/>
    </row>
    <row r="26" spans="1:12" x14ac:dyDescent="0.2">
      <c r="A26" s="210" t="s">
        <v>749</v>
      </c>
      <c r="B26" s="211" t="s">
        <v>750</v>
      </c>
      <c r="C26" s="211" t="s">
        <v>751</v>
      </c>
      <c r="D26" s="211" t="s">
        <v>752</v>
      </c>
      <c r="E26" s="211" t="s">
        <v>790</v>
      </c>
      <c r="F26" s="211"/>
      <c r="G26" s="211" t="s">
        <v>791</v>
      </c>
      <c r="H26" s="212">
        <v>90000</v>
      </c>
      <c r="I26" s="213">
        <v>90000</v>
      </c>
      <c r="J26" s="214">
        <v>90000</v>
      </c>
      <c r="K26" s="64"/>
      <c r="L26" s="64"/>
    </row>
    <row r="27" spans="1:12" x14ac:dyDescent="0.2">
      <c r="A27" s="210" t="s">
        <v>749</v>
      </c>
      <c r="B27" s="211" t="s">
        <v>750</v>
      </c>
      <c r="C27" s="211" t="s">
        <v>751</v>
      </c>
      <c r="D27" s="211" t="s">
        <v>752</v>
      </c>
      <c r="E27" s="211" t="s">
        <v>792</v>
      </c>
      <c r="F27" s="211"/>
      <c r="G27" s="211" t="s">
        <v>793</v>
      </c>
      <c r="H27" s="212">
        <v>10000</v>
      </c>
      <c r="I27" s="213">
        <v>10000</v>
      </c>
      <c r="J27" s="214">
        <v>10000</v>
      </c>
      <c r="K27" s="64"/>
      <c r="L27" s="64"/>
    </row>
    <row r="28" spans="1:12" x14ac:dyDescent="0.2">
      <c r="A28" s="330"/>
      <c r="B28" s="330"/>
      <c r="C28" s="330"/>
      <c r="D28" s="330"/>
      <c r="E28" s="330"/>
      <c r="F28" s="267"/>
      <c r="G28" s="216"/>
      <c r="H28" s="217"/>
      <c r="I28" s="218"/>
      <c r="J28" s="219"/>
      <c r="K28" s="64"/>
      <c r="L28" s="64"/>
    </row>
    <row r="29" spans="1:12" ht="15" x14ac:dyDescent="0.2">
      <c r="A29" s="220"/>
      <c r="B29" s="221"/>
      <c r="C29" s="221"/>
      <c r="D29" s="221"/>
      <c r="E29" s="221"/>
      <c r="F29" s="221"/>
      <c r="G29" s="69" t="s">
        <v>794</v>
      </c>
      <c r="H29" s="222"/>
      <c r="I29" s="222"/>
      <c r="J29" s="222">
        <f>J30+J33</f>
        <v>520500</v>
      </c>
      <c r="K29" s="64"/>
      <c r="L29" s="64"/>
    </row>
    <row r="30" spans="1:12" x14ac:dyDescent="0.2">
      <c r="A30" s="223"/>
      <c r="B30" s="224"/>
      <c r="C30" s="224"/>
      <c r="D30" s="224"/>
      <c r="E30" s="224"/>
      <c r="F30" s="224"/>
      <c r="G30" s="225" t="s">
        <v>668</v>
      </c>
      <c r="H30" s="226">
        <f>SUM(H31:H32)</f>
        <v>10100</v>
      </c>
      <c r="I30" s="226">
        <f>SUM(I31:I32)</f>
        <v>20100</v>
      </c>
      <c r="J30" s="227">
        <f>SUM(J31:J32)</f>
        <v>20500</v>
      </c>
      <c r="K30" s="64"/>
      <c r="L30" s="64"/>
    </row>
    <row r="31" spans="1:12" x14ac:dyDescent="0.2">
      <c r="A31" s="210" t="s">
        <v>749</v>
      </c>
      <c r="B31" s="211" t="s">
        <v>750</v>
      </c>
      <c r="C31" s="211" t="s">
        <v>751</v>
      </c>
      <c r="D31" s="211" t="s">
        <v>752</v>
      </c>
      <c r="E31" s="211" t="s">
        <v>795</v>
      </c>
      <c r="F31" s="211"/>
      <c r="G31" s="211" t="s">
        <v>796</v>
      </c>
      <c r="H31" s="212">
        <v>100</v>
      </c>
      <c r="I31" s="213">
        <v>100</v>
      </c>
      <c r="J31" s="214">
        <v>500</v>
      </c>
      <c r="K31" s="64"/>
      <c r="L31" s="64"/>
    </row>
    <row r="32" spans="1:12" x14ac:dyDescent="0.2">
      <c r="A32" s="210" t="s">
        <v>749</v>
      </c>
      <c r="B32" s="211" t="s">
        <v>750</v>
      </c>
      <c r="C32" s="211" t="s">
        <v>751</v>
      </c>
      <c r="D32" s="211" t="s">
        <v>752</v>
      </c>
      <c r="E32" s="211" t="s">
        <v>797</v>
      </c>
      <c r="F32" s="211"/>
      <c r="G32" s="211" t="s">
        <v>798</v>
      </c>
      <c r="H32" s="212">
        <v>10000</v>
      </c>
      <c r="I32" s="213">
        <v>20000</v>
      </c>
      <c r="J32" s="214">
        <v>20000</v>
      </c>
      <c r="K32" s="64"/>
      <c r="L32" s="64"/>
    </row>
    <row r="33" spans="1:12" x14ac:dyDescent="0.2">
      <c r="A33" s="329"/>
      <c r="B33" s="329"/>
      <c r="C33" s="329"/>
      <c r="D33" s="329"/>
      <c r="E33" s="329"/>
      <c r="F33" s="268"/>
      <c r="G33" s="195" t="s">
        <v>799</v>
      </c>
      <c r="H33" s="208">
        <f>SUM(H34:H35)</f>
        <v>500000</v>
      </c>
      <c r="I33" s="208">
        <f>SUM(I34:I35)</f>
        <v>1485000</v>
      </c>
      <c r="J33" s="209">
        <f>SUM(J34:J35)</f>
        <v>500000</v>
      </c>
      <c r="K33" s="64"/>
      <c r="L33" s="64"/>
    </row>
    <row r="34" spans="1:12" x14ac:dyDescent="0.2">
      <c r="A34" s="210" t="s">
        <v>749</v>
      </c>
      <c r="B34" s="211" t="s">
        <v>800</v>
      </c>
      <c r="C34" s="211" t="s">
        <v>751</v>
      </c>
      <c r="D34" s="211" t="s">
        <v>752</v>
      </c>
      <c r="E34" s="211" t="s">
        <v>801</v>
      </c>
      <c r="F34" s="211"/>
      <c r="G34" s="211" t="s">
        <v>802</v>
      </c>
      <c r="H34" s="212">
        <v>0</v>
      </c>
      <c r="I34" s="213">
        <v>145000</v>
      </c>
      <c r="J34" s="214">
        <v>100000</v>
      </c>
      <c r="K34" s="64"/>
      <c r="L34" s="64"/>
    </row>
    <row r="35" spans="1:12" x14ac:dyDescent="0.2">
      <c r="A35" s="210" t="s">
        <v>803</v>
      </c>
      <c r="B35" s="211" t="s">
        <v>750</v>
      </c>
      <c r="C35" s="211" t="s">
        <v>751</v>
      </c>
      <c r="D35" s="211" t="s">
        <v>752</v>
      </c>
      <c r="E35" s="211" t="s">
        <v>804</v>
      </c>
      <c r="F35" s="211"/>
      <c r="G35" s="211" t="s">
        <v>805</v>
      </c>
      <c r="H35" s="212">
        <v>500000</v>
      </c>
      <c r="I35" s="213">
        <v>1340000</v>
      </c>
      <c r="J35" s="214">
        <v>400000</v>
      </c>
      <c r="K35" s="64"/>
      <c r="L35" s="64"/>
    </row>
    <row r="36" spans="1:12" x14ac:dyDescent="0.2">
      <c r="A36" s="228"/>
      <c r="B36" s="229"/>
      <c r="C36" s="229"/>
      <c r="D36" s="229"/>
      <c r="E36" s="229"/>
      <c r="F36" s="229"/>
      <c r="G36" s="230"/>
      <c r="H36" s="231"/>
      <c r="I36" s="232"/>
      <c r="J36" s="233"/>
      <c r="K36" s="64"/>
      <c r="L36" s="64"/>
    </row>
    <row r="37" spans="1:12" ht="15" x14ac:dyDescent="0.2">
      <c r="A37" s="203"/>
      <c r="B37" s="204"/>
      <c r="C37" s="204"/>
      <c r="D37" s="204"/>
      <c r="E37" s="204"/>
      <c r="F37" s="204"/>
      <c r="G37" s="145" t="s">
        <v>236</v>
      </c>
      <c r="H37" s="205"/>
      <c r="I37" s="205"/>
      <c r="J37" s="205">
        <f>J38+J42</f>
        <v>18044000</v>
      </c>
      <c r="K37" s="64"/>
      <c r="L37" s="64"/>
    </row>
    <row r="38" spans="1:12" x14ac:dyDescent="0.2">
      <c r="A38" s="16"/>
      <c r="B38" s="234"/>
      <c r="C38" s="234"/>
      <c r="D38" s="234"/>
      <c r="E38" s="234"/>
      <c r="F38" s="234"/>
      <c r="G38" s="195" t="s">
        <v>243</v>
      </c>
      <c r="H38" s="208">
        <f>SUM(H39:H41)</f>
        <v>1600000</v>
      </c>
      <c r="I38" s="208">
        <f>SUM(I39:I41)</f>
        <v>1550000</v>
      </c>
      <c r="J38" s="209">
        <f>SUM(J39:J41)</f>
        <v>1550000</v>
      </c>
      <c r="K38" s="64"/>
      <c r="L38" s="64"/>
    </row>
    <row r="39" spans="1:12" x14ac:dyDescent="0.2">
      <c r="A39" s="210" t="s">
        <v>749</v>
      </c>
      <c r="B39" s="211" t="s">
        <v>750</v>
      </c>
      <c r="C39" s="211" t="s">
        <v>751</v>
      </c>
      <c r="D39" s="211" t="s">
        <v>752</v>
      </c>
      <c r="E39" s="211" t="s">
        <v>806</v>
      </c>
      <c r="F39" s="211"/>
      <c r="G39" s="211" t="s">
        <v>807</v>
      </c>
      <c r="H39" s="212">
        <v>300000</v>
      </c>
      <c r="I39" s="213">
        <v>300000</v>
      </c>
      <c r="J39" s="214">
        <v>300000</v>
      </c>
      <c r="K39" s="64"/>
      <c r="L39" s="64"/>
    </row>
    <row r="40" spans="1:12" x14ac:dyDescent="0.2">
      <c r="A40" s="210" t="s">
        <v>749</v>
      </c>
      <c r="B40" s="211" t="s">
        <v>750</v>
      </c>
      <c r="C40" s="211" t="s">
        <v>751</v>
      </c>
      <c r="D40" s="211" t="s">
        <v>752</v>
      </c>
      <c r="E40" s="211" t="s">
        <v>808</v>
      </c>
      <c r="F40" s="211"/>
      <c r="G40" s="211" t="s">
        <v>809</v>
      </c>
      <c r="H40" s="212">
        <v>300000</v>
      </c>
      <c r="I40" s="213">
        <v>300000</v>
      </c>
      <c r="J40" s="214">
        <v>300000</v>
      </c>
      <c r="K40" s="64"/>
      <c r="L40" s="64"/>
    </row>
    <row r="41" spans="1:12" x14ac:dyDescent="0.2">
      <c r="A41" s="210" t="s">
        <v>749</v>
      </c>
      <c r="B41" s="211" t="s">
        <v>750</v>
      </c>
      <c r="C41" s="211" t="s">
        <v>751</v>
      </c>
      <c r="D41" s="211" t="s">
        <v>752</v>
      </c>
      <c r="E41" s="211" t="s">
        <v>810</v>
      </c>
      <c r="F41" s="211"/>
      <c r="G41" s="211" t="s">
        <v>811</v>
      </c>
      <c r="H41" s="212">
        <v>1000000</v>
      </c>
      <c r="I41" s="213">
        <v>950000</v>
      </c>
      <c r="J41" s="214">
        <v>950000</v>
      </c>
      <c r="K41" s="64"/>
      <c r="L41" s="64"/>
    </row>
    <row r="42" spans="1:12" x14ac:dyDescent="0.2">
      <c r="A42" s="329"/>
      <c r="B42" s="329"/>
      <c r="C42" s="329"/>
      <c r="D42" s="329"/>
      <c r="E42" s="329"/>
      <c r="F42" s="268"/>
      <c r="G42" s="195" t="s">
        <v>267</v>
      </c>
      <c r="H42" s="208"/>
      <c r="I42" s="208"/>
      <c r="J42" s="209">
        <f>SUM(J43:J64)</f>
        <v>16494000</v>
      </c>
      <c r="K42" s="64"/>
      <c r="L42" s="64"/>
    </row>
    <row r="43" spans="1:12" x14ac:dyDescent="0.2">
      <c r="A43" s="210" t="s">
        <v>768</v>
      </c>
      <c r="B43" s="211" t="s">
        <v>750</v>
      </c>
      <c r="C43" s="211" t="s">
        <v>751</v>
      </c>
      <c r="D43" s="211" t="s">
        <v>752</v>
      </c>
      <c r="E43" s="211" t="s">
        <v>864</v>
      </c>
      <c r="F43" s="211"/>
      <c r="G43" s="211" t="s">
        <v>865</v>
      </c>
      <c r="H43" s="212">
        <v>3000000</v>
      </c>
      <c r="I43" s="213">
        <v>3000000</v>
      </c>
      <c r="J43" s="214">
        <v>3000000</v>
      </c>
      <c r="K43" s="64"/>
      <c r="L43" s="64"/>
    </row>
    <row r="44" spans="1:12" x14ac:dyDescent="0.2">
      <c r="A44" s="210" t="s">
        <v>768</v>
      </c>
      <c r="B44" s="211" t="s">
        <v>760</v>
      </c>
      <c r="C44" s="211" t="s">
        <v>751</v>
      </c>
      <c r="D44" s="211" t="s">
        <v>752</v>
      </c>
      <c r="E44" s="211" t="s">
        <v>866</v>
      </c>
      <c r="F44" s="211"/>
      <c r="G44" s="211" t="s">
        <v>867</v>
      </c>
      <c r="H44" s="212">
        <v>4500000</v>
      </c>
      <c r="I44" s="213">
        <v>4500000</v>
      </c>
      <c r="J44" s="214">
        <v>4200000</v>
      </c>
      <c r="K44" s="64"/>
      <c r="L44" s="64"/>
    </row>
    <row r="45" spans="1:12" x14ac:dyDescent="0.2">
      <c r="A45" s="210" t="s">
        <v>763</v>
      </c>
      <c r="B45" s="211" t="s">
        <v>760</v>
      </c>
      <c r="C45" s="211" t="s">
        <v>751</v>
      </c>
      <c r="D45" s="211" t="s">
        <v>752</v>
      </c>
      <c r="E45" s="211" t="s">
        <v>812</v>
      </c>
      <c r="F45" s="211"/>
      <c r="G45" s="211" t="s">
        <v>813</v>
      </c>
      <c r="H45" s="212">
        <v>0</v>
      </c>
      <c r="I45" s="213">
        <v>30000</v>
      </c>
      <c r="J45" s="214">
        <v>80000</v>
      </c>
      <c r="K45" s="64"/>
      <c r="L45" s="64"/>
    </row>
    <row r="46" spans="1:12" x14ac:dyDescent="0.2">
      <c r="A46" s="210" t="s">
        <v>763</v>
      </c>
      <c r="B46" s="211" t="s">
        <v>773</v>
      </c>
      <c r="C46" s="211" t="s">
        <v>751</v>
      </c>
      <c r="D46" s="211" t="s">
        <v>752</v>
      </c>
      <c r="E46" s="211" t="s">
        <v>814</v>
      </c>
      <c r="F46" s="211"/>
      <c r="G46" s="211" t="s">
        <v>815</v>
      </c>
      <c r="H46" s="212">
        <v>0</v>
      </c>
      <c r="I46" s="213">
        <v>20000</v>
      </c>
      <c r="J46" s="214">
        <v>40000</v>
      </c>
      <c r="K46" s="64"/>
      <c r="L46" s="64"/>
    </row>
    <row r="47" spans="1:12" x14ac:dyDescent="0.2">
      <c r="A47" s="210" t="s">
        <v>763</v>
      </c>
      <c r="B47" s="211" t="s">
        <v>816</v>
      </c>
      <c r="C47" s="211" t="s">
        <v>751</v>
      </c>
      <c r="D47" s="211" t="s">
        <v>752</v>
      </c>
      <c r="E47" s="211" t="s">
        <v>817</v>
      </c>
      <c r="F47" s="211"/>
      <c r="G47" s="211" t="s">
        <v>818</v>
      </c>
      <c r="H47" s="212">
        <v>0</v>
      </c>
      <c r="I47" s="213">
        <v>105000</v>
      </c>
      <c r="J47" s="214">
        <v>350000</v>
      </c>
      <c r="K47" s="64"/>
      <c r="L47" s="64"/>
    </row>
    <row r="48" spans="1:12" x14ac:dyDescent="0.2">
      <c r="A48" s="210" t="s">
        <v>763</v>
      </c>
      <c r="B48" s="211" t="s">
        <v>819</v>
      </c>
      <c r="C48" s="211" t="s">
        <v>751</v>
      </c>
      <c r="D48" s="211" t="s">
        <v>752</v>
      </c>
      <c r="E48" s="211" t="s">
        <v>820</v>
      </c>
      <c r="F48" s="211"/>
      <c r="G48" s="211" t="s">
        <v>821</v>
      </c>
      <c r="H48" s="212">
        <v>0</v>
      </c>
      <c r="I48" s="213">
        <v>50000</v>
      </c>
      <c r="J48" s="214">
        <v>74000</v>
      </c>
      <c r="K48" s="64"/>
      <c r="L48" s="64"/>
    </row>
    <row r="49" spans="1:12" x14ac:dyDescent="0.2">
      <c r="A49" s="210" t="s">
        <v>763</v>
      </c>
      <c r="B49" s="211" t="s">
        <v>822</v>
      </c>
      <c r="C49" s="211" t="s">
        <v>751</v>
      </c>
      <c r="D49" s="211" t="s">
        <v>752</v>
      </c>
      <c r="E49" s="211" t="s">
        <v>823</v>
      </c>
      <c r="F49" s="211"/>
      <c r="G49" s="211" t="s">
        <v>824</v>
      </c>
      <c r="H49" s="212">
        <v>0</v>
      </c>
      <c r="I49" s="213">
        <v>10000</v>
      </c>
      <c r="J49" s="214">
        <v>20000</v>
      </c>
      <c r="K49" s="64"/>
      <c r="L49" s="64"/>
    </row>
    <row r="50" spans="1:12" x14ac:dyDescent="0.2">
      <c r="A50" s="210" t="s">
        <v>763</v>
      </c>
      <c r="B50" s="211" t="s">
        <v>825</v>
      </c>
      <c r="C50" s="211" t="s">
        <v>751</v>
      </c>
      <c r="D50" s="211" t="s">
        <v>752</v>
      </c>
      <c r="E50" s="211" t="s">
        <v>826</v>
      </c>
      <c r="F50" s="211"/>
      <c r="G50" s="211" t="s">
        <v>827</v>
      </c>
      <c r="H50" s="212">
        <v>0</v>
      </c>
      <c r="I50" s="213">
        <v>10000</v>
      </c>
      <c r="J50" s="214">
        <v>15000</v>
      </c>
      <c r="K50" s="64"/>
      <c r="L50" s="64"/>
    </row>
    <row r="51" spans="1:12" x14ac:dyDescent="0.2">
      <c r="A51" s="210" t="s">
        <v>768</v>
      </c>
      <c r="B51" s="211" t="s">
        <v>828</v>
      </c>
      <c r="C51" s="211" t="s">
        <v>751</v>
      </c>
      <c r="D51" s="211" t="s">
        <v>752</v>
      </c>
      <c r="E51" s="211" t="s">
        <v>829</v>
      </c>
      <c r="F51" s="211"/>
      <c r="G51" s="211" t="s">
        <v>830</v>
      </c>
      <c r="H51" s="212">
        <v>0</v>
      </c>
      <c r="I51" s="213">
        <v>50000</v>
      </c>
      <c r="J51" s="214">
        <v>100000</v>
      </c>
      <c r="K51" s="64"/>
      <c r="L51" s="64"/>
    </row>
    <row r="52" spans="1:12" x14ac:dyDescent="0.2">
      <c r="A52" s="210" t="s">
        <v>779</v>
      </c>
      <c r="B52" s="211" t="s">
        <v>760</v>
      </c>
      <c r="C52" s="211" t="s">
        <v>751</v>
      </c>
      <c r="D52" s="211" t="s">
        <v>752</v>
      </c>
      <c r="E52" s="211" t="s">
        <v>831</v>
      </c>
      <c r="F52" s="211"/>
      <c r="G52" s="211" t="s">
        <v>832</v>
      </c>
      <c r="H52" s="212">
        <v>0</v>
      </c>
      <c r="I52" s="213">
        <v>1650000</v>
      </c>
      <c r="J52" s="214">
        <v>2000000</v>
      </c>
      <c r="K52" s="64"/>
      <c r="L52" s="64"/>
    </row>
    <row r="53" spans="1:12" x14ac:dyDescent="0.2">
      <c r="A53" s="210" t="s">
        <v>779</v>
      </c>
      <c r="B53" s="211" t="s">
        <v>833</v>
      </c>
      <c r="C53" s="211" t="s">
        <v>751</v>
      </c>
      <c r="D53" s="211" t="s">
        <v>752</v>
      </c>
      <c r="E53" s="211" t="s">
        <v>834</v>
      </c>
      <c r="F53" s="211"/>
      <c r="G53" s="211" t="s">
        <v>835</v>
      </c>
      <c r="H53" s="212">
        <v>0</v>
      </c>
      <c r="I53" s="213">
        <v>5000</v>
      </c>
      <c r="J53" s="214">
        <v>10000</v>
      </c>
      <c r="K53" s="64"/>
      <c r="L53" s="64"/>
    </row>
    <row r="54" spans="1:12" x14ac:dyDescent="0.2">
      <c r="A54" s="210" t="s">
        <v>779</v>
      </c>
      <c r="B54" s="211" t="s">
        <v>773</v>
      </c>
      <c r="C54" s="211" t="s">
        <v>751</v>
      </c>
      <c r="D54" s="211" t="s">
        <v>752</v>
      </c>
      <c r="E54" s="211" t="s">
        <v>836</v>
      </c>
      <c r="F54" s="211"/>
      <c r="G54" s="211" t="s">
        <v>837</v>
      </c>
      <c r="H54" s="212">
        <v>0</v>
      </c>
      <c r="I54" s="213">
        <v>220000</v>
      </c>
      <c r="J54" s="214">
        <v>250000</v>
      </c>
      <c r="K54" s="64"/>
      <c r="L54" s="64"/>
    </row>
    <row r="55" spans="1:12" x14ac:dyDescent="0.2">
      <c r="A55" s="210" t="s">
        <v>779</v>
      </c>
      <c r="B55" s="211" t="s">
        <v>825</v>
      </c>
      <c r="C55" s="211" t="s">
        <v>751</v>
      </c>
      <c r="D55" s="211" t="s">
        <v>752</v>
      </c>
      <c r="E55" s="211" t="s">
        <v>838</v>
      </c>
      <c r="F55" s="211"/>
      <c r="G55" s="211" t="s">
        <v>839</v>
      </c>
      <c r="H55" s="212">
        <v>0</v>
      </c>
      <c r="I55" s="213">
        <v>1392343</v>
      </c>
      <c r="J55" s="214">
        <v>2000000</v>
      </c>
      <c r="K55" s="64"/>
      <c r="L55" s="64"/>
    </row>
    <row r="56" spans="1:12" x14ac:dyDescent="0.2">
      <c r="A56" s="210" t="s">
        <v>779</v>
      </c>
      <c r="B56" s="211" t="s">
        <v>840</v>
      </c>
      <c r="C56" s="211" t="s">
        <v>751</v>
      </c>
      <c r="D56" s="211" t="s">
        <v>752</v>
      </c>
      <c r="E56" s="211" t="s">
        <v>841</v>
      </c>
      <c r="F56" s="211"/>
      <c r="G56" s="211" t="s">
        <v>842</v>
      </c>
      <c r="H56" s="212">
        <v>0</v>
      </c>
      <c r="I56" s="213">
        <v>100000</v>
      </c>
      <c r="J56" s="214">
        <v>200000</v>
      </c>
      <c r="K56" s="64"/>
      <c r="L56" s="64"/>
    </row>
    <row r="57" spans="1:12" x14ac:dyDescent="0.2">
      <c r="A57" s="210" t="s">
        <v>779</v>
      </c>
      <c r="B57" s="211" t="s">
        <v>828</v>
      </c>
      <c r="C57" s="211" t="s">
        <v>751</v>
      </c>
      <c r="D57" s="211" t="s">
        <v>752</v>
      </c>
      <c r="E57" s="211" t="s">
        <v>843</v>
      </c>
      <c r="F57" s="211"/>
      <c r="G57" s="211" t="s">
        <v>844</v>
      </c>
      <c r="H57" s="212">
        <v>0</v>
      </c>
      <c r="I57" s="213">
        <v>765000</v>
      </c>
      <c r="J57" s="214">
        <v>2000000</v>
      </c>
      <c r="K57" s="64"/>
      <c r="L57" s="64"/>
    </row>
    <row r="58" spans="1:12" x14ac:dyDescent="0.2">
      <c r="A58" s="210" t="s">
        <v>779</v>
      </c>
      <c r="B58" s="211" t="s">
        <v>845</v>
      </c>
      <c r="C58" s="211" t="s">
        <v>751</v>
      </c>
      <c r="D58" s="211" t="s">
        <v>752</v>
      </c>
      <c r="E58" s="211" t="s">
        <v>846</v>
      </c>
      <c r="F58" s="211"/>
      <c r="G58" s="211" t="s">
        <v>847</v>
      </c>
      <c r="H58" s="212">
        <v>0</v>
      </c>
      <c r="I58" s="213">
        <v>900000</v>
      </c>
      <c r="J58" s="214">
        <v>900000</v>
      </c>
      <c r="K58" s="64"/>
      <c r="L58" s="64"/>
    </row>
    <row r="59" spans="1:12" x14ac:dyDescent="0.2">
      <c r="A59" s="210" t="s">
        <v>779</v>
      </c>
      <c r="B59" s="211" t="s">
        <v>848</v>
      </c>
      <c r="C59" s="211" t="s">
        <v>751</v>
      </c>
      <c r="D59" s="211" t="s">
        <v>752</v>
      </c>
      <c r="E59" s="211" t="s">
        <v>849</v>
      </c>
      <c r="F59" s="211"/>
      <c r="G59" s="211" t="s">
        <v>850</v>
      </c>
      <c r="H59" s="212">
        <v>0</v>
      </c>
      <c r="I59" s="213">
        <v>50000</v>
      </c>
      <c r="J59" s="214">
        <v>50000</v>
      </c>
      <c r="K59" s="64"/>
      <c r="L59" s="64"/>
    </row>
    <row r="60" spans="1:12" x14ac:dyDescent="0.2">
      <c r="A60" s="210" t="s">
        <v>749</v>
      </c>
      <c r="B60" s="211" t="s">
        <v>760</v>
      </c>
      <c r="C60" s="211" t="s">
        <v>751</v>
      </c>
      <c r="D60" s="211" t="s">
        <v>752</v>
      </c>
      <c r="E60" s="211" t="s">
        <v>851</v>
      </c>
      <c r="F60" s="211"/>
      <c r="G60" s="211" t="s">
        <v>852</v>
      </c>
      <c r="H60" s="212">
        <v>0</v>
      </c>
      <c r="I60" s="213">
        <v>35000</v>
      </c>
      <c r="J60" s="214">
        <v>45000</v>
      </c>
      <c r="K60" s="64"/>
      <c r="L60" s="64"/>
    </row>
    <row r="61" spans="1:12" x14ac:dyDescent="0.2">
      <c r="A61" s="210" t="s">
        <v>749</v>
      </c>
      <c r="B61" s="211" t="s">
        <v>845</v>
      </c>
      <c r="C61" s="211" t="s">
        <v>751</v>
      </c>
      <c r="D61" s="211" t="s">
        <v>752</v>
      </c>
      <c r="E61" s="211" t="s">
        <v>853</v>
      </c>
      <c r="F61" s="211"/>
      <c r="G61" s="211" t="s">
        <v>854</v>
      </c>
      <c r="H61" s="212">
        <v>0</v>
      </c>
      <c r="I61" s="213">
        <v>400000</v>
      </c>
      <c r="J61" s="214">
        <v>400000</v>
      </c>
      <c r="K61" s="64"/>
      <c r="L61" s="64"/>
    </row>
    <row r="62" spans="1:12" x14ac:dyDescent="0.2">
      <c r="A62" s="210" t="s">
        <v>749</v>
      </c>
      <c r="B62" s="211" t="s">
        <v>855</v>
      </c>
      <c r="C62" s="211" t="s">
        <v>751</v>
      </c>
      <c r="D62" s="211" t="s">
        <v>752</v>
      </c>
      <c r="E62" s="211" t="s">
        <v>856</v>
      </c>
      <c r="F62" s="211"/>
      <c r="G62" s="211" t="s">
        <v>857</v>
      </c>
      <c r="H62" s="212">
        <v>0</v>
      </c>
      <c r="I62" s="213">
        <v>100000</v>
      </c>
      <c r="J62" s="214">
        <v>100000</v>
      </c>
      <c r="K62" s="64"/>
      <c r="L62" s="64"/>
    </row>
    <row r="63" spans="1:12" x14ac:dyDescent="0.2">
      <c r="A63" s="210" t="s">
        <v>749</v>
      </c>
      <c r="B63" s="211" t="s">
        <v>858</v>
      </c>
      <c r="C63" s="211" t="s">
        <v>751</v>
      </c>
      <c r="D63" s="211" t="s">
        <v>752</v>
      </c>
      <c r="E63" s="211" t="s">
        <v>859</v>
      </c>
      <c r="F63" s="211"/>
      <c r="G63" s="211" t="s">
        <v>860</v>
      </c>
      <c r="H63" s="212">
        <v>0</v>
      </c>
      <c r="I63" s="213">
        <v>250000</v>
      </c>
      <c r="J63" s="214">
        <v>360000</v>
      </c>
      <c r="K63" s="64"/>
      <c r="L63" s="64"/>
    </row>
    <row r="64" spans="1:12" x14ac:dyDescent="0.2">
      <c r="A64" s="210" t="s">
        <v>749</v>
      </c>
      <c r="B64" s="211" t="s">
        <v>861</v>
      </c>
      <c r="C64" s="211" t="s">
        <v>751</v>
      </c>
      <c r="D64" s="211" t="s">
        <v>752</v>
      </c>
      <c r="E64" s="211" t="s">
        <v>862</v>
      </c>
      <c r="F64" s="211"/>
      <c r="G64" s="211" t="s">
        <v>863</v>
      </c>
      <c r="H64" s="212">
        <v>0</v>
      </c>
      <c r="I64" s="213">
        <v>300000</v>
      </c>
      <c r="J64" s="214">
        <v>300000</v>
      </c>
      <c r="K64" s="64"/>
      <c r="L64" s="64"/>
    </row>
    <row r="65" spans="1:12" x14ac:dyDescent="0.2">
      <c r="A65" s="330"/>
      <c r="B65" s="330"/>
      <c r="C65" s="330"/>
      <c r="D65" s="330"/>
      <c r="E65" s="330"/>
      <c r="F65" s="267"/>
      <c r="G65" s="216"/>
      <c r="H65" s="217"/>
      <c r="I65" s="218"/>
      <c r="J65" s="219"/>
      <c r="K65" s="64"/>
      <c r="L65" s="64"/>
    </row>
    <row r="66" spans="1:12" ht="15" x14ac:dyDescent="0.2">
      <c r="A66" s="235"/>
      <c r="B66" s="236"/>
      <c r="C66" s="236"/>
      <c r="D66" s="236"/>
      <c r="E66" s="236"/>
      <c r="F66" s="236"/>
      <c r="G66" s="237" t="s">
        <v>328</v>
      </c>
      <c r="H66" s="238"/>
      <c r="I66" s="238"/>
      <c r="J66" s="238">
        <f>SUM(J67+J69)</f>
        <v>39350000</v>
      </c>
      <c r="K66" s="64"/>
      <c r="L66" s="64"/>
    </row>
    <row r="67" spans="1:12" x14ac:dyDescent="0.2">
      <c r="A67" s="16"/>
      <c r="B67" s="234"/>
      <c r="C67" s="234"/>
      <c r="D67" s="234"/>
      <c r="E67" s="234"/>
      <c r="F67" s="234"/>
      <c r="G67" s="195" t="s">
        <v>1060</v>
      </c>
      <c r="H67" s="239">
        <f>SUM(H68:H68)</f>
        <v>41202011</v>
      </c>
      <c r="I67" s="239">
        <f>SUM(I68:I68)</f>
        <v>41202011</v>
      </c>
      <c r="J67" s="240">
        <f>SUM(J68:J68)</f>
        <v>39000000</v>
      </c>
      <c r="K67" s="64"/>
      <c r="L67" s="64"/>
    </row>
    <row r="68" spans="1:12" x14ac:dyDescent="0.2">
      <c r="A68" s="210" t="s">
        <v>749</v>
      </c>
      <c r="B68" s="211" t="s">
        <v>868</v>
      </c>
      <c r="C68" s="211" t="s">
        <v>751</v>
      </c>
      <c r="D68" s="211" t="s">
        <v>752</v>
      </c>
      <c r="E68" s="211" t="s">
        <v>869</v>
      </c>
      <c r="F68" s="211"/>
      <c r="G68" s="211" t="s">
        <v>870</v>
      </c>
      <c r="H68" s="212">
        <v>41202011</v>
      </c>
      <c r="I68" s="213">
        <v>41202011</v>
      </c>
      <c r="J68" s="214">
        <v>39000000</v>
      </c>
      <c r="K68" s="64"/>
      <c r="L68" s="64"/>
    </row>
    <row r="69" spans="1:12" x14ac:dyDescent="0.2">
      <c r="A69" s="329"/>
      <c r="B69" s="329"/>
      <c r="C69" s="329"/>
      <c r="D69" s="329"/>
      <c r="E69" s="329"/>
      <c r="F69" s="268"/>
      <c r="G69" s="195" t="s">
        <v>677</v>
      </c>
      <c r="H69" s="239">
        <f>SUM(H70)</f>
        <v>0</v>
      </c>
      <c r="I69" s="239">
        <f>SUM(I70)</f>
        <v>350000</v>
      </c>
      <c r="J69" s="240">
        <f>SUM(J70)</f>
        <v>350000</v>
      </c>
      <c r="K69" s="64"/>
      <c r="L69" s="64"/>
    </row>
    <row r="70" spans="1:12" x14ac:dyDescent="0.2">
      <c r="A70" s="210" t="s">
        <v>871</v>
      </c>
      <c r="B70" s="211" t="s">
        <v>872</v>
      </c>
      <c r="C70" s="211" t="s">
        <v>751</v>
      </c>
      <c r="D70" s="211" t="s">
        <v>752</v>
      </c>
      <c r="E70" s="211" t="s">
        <v>873</v>
      </c>
      <c r="F70" s="211"/>
      <c r="G70" s="211" t="s">
        <v>874</v>
      </c>
      <c r="H70" s="212">
        <v>0</v>
      </c>
      <c r="I70" s="213">
        <v>350000</v>
      </c>
      <c r="J70" s="214">
        <v>350000</v>
      </c>
      <c r="K70" s="64"/>
      <c r="L70" s="64"/>
    </row>
    <row r="72" spans="1:12" ht="15" x14ac:dyDescent="0.2">
      <c r="A72" s="203"/>
      <c r="B72" s="204"/>
      <c r="C72" s="204"/>
      <c r="D72" s="204"/>
      <c r="E72" s="204"/>
      <c r="F72" s="204"/>
      <c r="G72" s="145" t="s">
        <v>356</v>
      </c>
      <c r="H72" s="205"/>
      <c r="I72" s="205"/>
      <c r="J72" s="205">
        <f>SUM(J73)</f>
        <v>910000</v>
      </c>
      <c r="K72" s="64"/>
      <c r="L72" s="64"/>
    </row>
    <row r="73" spans="1:12" x14ac:dyDescent="0.2">
      <c r="A73" s="16"/>
      <c r="B73" s="234"/>
      <c r="C73" s="234"/>
      <c r="D73" s="234"/>
      <c r="E73" s="234"/>
      <c r="F73" s="234"/>
      <c r="G73" s="195" t="s">
        <v>555</v>
      </c>
      <c r="H73" s="239">
        <f>SUM(H74:H79)</f>
        <v>710000</v>
      </c>
      <c r="I73" s="239">
        <f>SUM(I74:I79)</f>
        <v>910000</v>
      </c>
      <c r="J73" s="240">
        <f>SUM(J74:J79)</f>
        <v>910000</v>
      </c>
      <c r="K73" s="64"/>
      <c r="L73" s="64"/>
    </row>
    <row r="74" spans="1:12" x14ac:dyDescent="0.2">
      <c r="A74" s="210" t="s">
        <v>749</v>
      </c>
      <c r="B74" s="211" t="s">
        <v>773</v>
      </c>
      <c r="C74" s="211" t="s">
        <v>751</v>
      </c>
      <c r="D74" s="211" t="s">
        <v>752</v>
      </c>
      <c r="E74" s="211" t="s">
        <v>875</v>
      </c>
      <c r="F74" s="211"/>
      <c r="G74" s="211" t="s">
        <v>876</v>
      </c>
      <c r="H74" s="212">
        <v>30000</v>
      </c>
      <c r="I74" s="213">
        <v>230000</v>
      </c>
      <c r="J74" s="214">
        <v>230000</v>
      </c>
      <c r="K74" s="64"/>
      <c r="L74" s="64"/>
    </row>
    <row r="75" spans="1:12" x14ac:dyDescent="0.2">
      <c r="A75" s="210" t="s">
        <v>749</v>
      </c>
      <c r="B75" s="211" t="s">
        <v>877</v>
      </c>
      <c r="C75" s="211" t="s">
        <v>751</v>
      </c>
      <c r="D75" s="211" t="s">
        <v>752</v>
      </c>
      <c r="E75" s="211" t="s">
        <v>878</v>
      </c>
      <c r="F75" s="211"/>
      <c r="G75" s="211" t="s">
        <v>879</v>
      </c>
      <c r="H75" s="212">
        <v>30000</v>
      </c>
      <c r="I75" s="213">
        <v>30000</v>
      </c>
      <c r="J75" s="214">
        <v>30000</v>
      </c>
      <c r="K75" s="64"/>
      <c r="L75" s="64"/>
    </row>
    <row r="76" spans="1:12" x14ac:dyDescent="0.2">
      <c r="A76" s="210" t="s">
        <v>749</v>
      </c>
      <c r="B76" s="211" t="s">
        <v>825</v>
      </c>
      <c r="C76" s="211" t="s">
        <v>751</v>
      </c>
      <c r="D76" s="211" t="s">
        <v>752</v>
      </c>
      <c r="E76" s="211" t="s">
        <v>880</v>
      </c>
      <c r="F76" s="211"/>
      <c r="G76" s="211" t="s">
        <v>881</v>
      </c>
      <c r="H76" s="212">
        <v>20000</v>
      </c>
      <c r="I76" s="213">
        <v>20000</v>
      </c>
      <c r="J76" s="214">
        <v>20000</v>
      </c>
      <c r="K76" s="64"/>
      <c r="L76" s="64"/>
    </row>
    <row r="77" spans="1:12" x14ac:dyDescent="0.2">
      <c r="A77" s="210" t="s">
        <v>749</v>
      </c>
      <c r="B77" s="211" t="s">
        <v>828</v>
      </c>
      <c r="C77" s="211" t="s">
        <v>751</v>
      </c>
      <c r="D77" s="211" t="s">
        <v>752</v>
      </c>
      <c r="E77" s="211" t="s">
        <v>882</v>
      </c>
      <c r="F77" s="211"/>
      <c r="G77" s="211" t="s">
        <v>883</v>
      </c>
      <c r="H77" s="212">
        <v>150000</v>
      </c>
      <c r="I77" s="213">
        <v>150000</v>
      </c>
      <c r="J77" s="214">
        <v>150000</v>
      </c>
      <c r="K77" s="64"/>
      <c r="L77" s="64"/>
    </row>
    <row r="78" spans="1:12" x14ac:dyDescent="0.2">
      <c r="A78" s="210" t="s">
        <v>749</v>
      </c>
      <c r="B78" s="211" t="s">
        <v>884</v>
      </c>
      <c r="C78" s="211" t="s">
        <v>751</v>
      </c>
      <c r="D78" s="211" t="s">
        <v>752</v>
      </c>
      <c r="E78" s="211" t="s">
        <v>885</v>
      </c>
      <c r="F78" s="211"/>
      <c r="G78" s="211" t="s">
        <v>886</v>
      </c>
      <c r="H78" s="212">
        <v>230000</v>
      </c>
      <c r="I78" s="213">
        <v>230000</v>
      </c>
      <c r="J78" s="214">
        <v>230000</v>
      </c>
      <c r="K78" s="64"/>
      <c r="L78" s="64"/>
    </row>
    <row r="79" spans="1:12" x14ac:dyDescent="0.2">
      <c r="A79" s="210" t="s">
        <v>749</v>
      </c>
      <c r="B79" s="211" t="s">
        <v>887</v>
      </c>
      <c r="C79" s="211" t="s">
        <v>751</v>
      </c>
      <c r="D79" s="211" t="s">
        <v>752</v>
      </c>
      <c r="E79" s="211" t="s">
        <v>888</v>
      </c>
      <c r="F79" s="211"/>
      <c r="G79" s="211" t="s">
        <v>889</v>
      </c>
      <c r="H79" s="212">
        <v>250000</v>
      </c>
      <c r="I79" s="213">
        <v>250000</v>
      </c>
      <c r="J79" s="214">
        <v>250000</v>
      </c>
      <c r="K79" s="64"/>
      <c r="L79" s="64"/>
    </row>
    <row r="80" spans="1:12" x14ac:dyDescent="0.2">
      <c r="A80" s="228"/>
      <c r="B80" s="229"/>
      <c r="C80" s="229"/>
      <c r="D80" s="229"/>
      <c r="E80" s="229"/>
      <c r="F80" s="229"/>
      <c r="G80" s="229"/>
      <c r="H80" s="231"/>
      <c r="I80" s="232"/>
      <c r="J80" s="233"/>
      <c r="K80" s="64"/>
      <c r="L80" s="64"/>
    </row>
    <row r="81" spans="1:12" ht="15.6" customHeight="1" x14ac:dyDescent="0.2">
      <c r="A81" s="241"/>
      <c r="B81" s="242"/>
      <c r="C81" s="242"/>
      <c r="D81" s="242"/>
      <c r="E81" s="242"/>
      <c r="F81" s="242"/>
      <c r="G81" s="242"/>
      <c r="H81" s="243"/>
      <c r="I81" s="244"/>
      <c r="J81" s="245"/>
    </row>
    <row r="82" spans="1:12" ht="15.6" customHeight="1" x14ac:dyDescent="0.2">
      <c r="A82" s="228"/>
      <c r="B82" s="229"/>
      <c r="C82" s="229"/>
      <c r="D82" s="229"/>
      <c r="E82" s="229"/>
      <c r="F82" s="229"/>
      <c r="G82" s="229"/>
      <c r="H82" s="231"/>
      <c r="I82" s="232"/>
      <c r="J82" s="233"/>
    </row>
    <row r="83" spans="1:12" ht="25.9" customHeight="1" x14ac:dyDescent="0.25">
      <c r="A83" s="199"/>
      <c r="B83" s="200"/>
      <c r="C83" s="200"/>
      <c r="D83" s="200"/>
      <c r="E83" s="200"/>
      <c r="F83" s="200"/>
      <c r="G83" s="198" t="s">
        <v>890</v>
      </c>
      <c r="H83" s="201"/>
      <c r="I83" s="201"/>
      <c r="J83" s="202">
        <f>J84+J95+J98+J101+J114+J117+J123+J126+J130+J147+J151+J153+J161</f>
        <v>70632500</v>
      </c>
      <c r="K83" s="187"/>
      <c r="L83" s="187"/>
    </row>
    <row r="84" spans="1:12" ht="23.1" customHeight="1" x14ac:dyDescent="0.2">
      <c r="A84" s="203"/>
      <c r="B84" s="204"/>
      <c r="C84" s="204"/>
      <c r="D84" s="204"/>
      <c r="E84" s="204"/>
      <c r="F84" s="204"/>
      <c r="G84" s="145" t="s">
        <v>300</v>
      </c>
      <c r="H84" s="205"/>
      <c r="I84" s="205"/>
      <c r="J84" s="205">
        <f>SUM(J85+J97)</f>
        <v>4847000</v>
      </c>
    </row>
    <row r="85" spans="1:12" ht="15" customHeight="1" x14ac:dyDescent="0.2">
      <c r="A85" s="206"/>
      <c r="B85" s="206"/>
      <c r="C85" s="206"/>
      <c r="D85" s="206"/>
      <c r="E85" s="206"/>
      <c r="F85" s="206"/>
      <c r="G85" s="195" t="s">
        <v>891</v>
      </c>
      <c r="H85" s="239">
        <f>SUM(H86:H93)</f>
        <v>2200000</v>
      </c>
      <c r="I85" s="239">
        <f>SUM(I86:I93)</f>
        <v>4092638</v>
      </c>
      <c r="J85" s="240">
        <f>SUM(J86:J93)</f>
        <v>4847000</v>
      </c>
    </row>
    <row r="86" spans="1:12" ht="15" customHeight="1" x14ac:dyDescent="0.2">
      <c r="A86" s="210" t="s">
        <v>892</v>
      </c>
      <c r="B86" s="211" t="s">
        <v>750</v>
      </c>
      <c r="C86" s="211" t="s">
        <v>751</v>
      </c>
      <c r="D86" s="211" t="s">
        <v>752</v>
      </c>
      <c r="E86" s="211" t="s">
        <v>893</v>
      </c>
      <c r="F86" s="211"/>
      <c r="G86" s="211" t="s">
        <v>894</v>
      </c>
      <c r="H86" s="212">
        <v>0</v>
      </c>
      <c r="I86" s="213">
        <v>49000</v>
      </c>
      <c r="J86" s="214">
        <v>50000</v>
      </c>
    </row>
    <row r="87" spans="1:12" ht="15" customHeight="1" x14ac:dyDescent="0.2">
      <c r="A87" s="210" t="s">
        <v>892</v>
      </c>
      <c r="B87" s="211" t="s">
        <v>750</v>
      </c>
      <c r="C87" s="211" t="s">
        <v>751</v>
      </c>
      <c r="D87" s="211" t="s">
        <v>752</v>
      </c>
      <c r="E87" s="211" t="s">
        <v>895</v>
      </c>
      <c r="F87" s="211"/>
      <c r="G87" s="211" t="s">
        <v>896</v>
      </c>
      <c r="H87" s="212">
        <v>0</v>
      </c>
      <c r="I87" s="213">
        <v>35924</v>
      </c>
      <c r="J87" s="214">
        <v>80000</v>
      </c>
    </row>
    <row r="88" spans="1:12" ht="15" customHeight="1" x14ac:dyDescent="0.2">
      <c r="A88" s="210" t="s">
        <v>892</v>
      </c>
      <c r="B88" s="211" t="s">
        <v>750</v>
      </c>
      <c r="C88" s="211" t="s">
        <v>751</v>
      </c>
      <c r="D88" s="211" t="s">
        <v>752</v>
      </c>
      <c r="E88" s="211" t="s">
        <v>897</v>
      </c>
      <c r="F88" s="211"/>
      <c r="G88" s="211" t="s">
        <v>898</v>
      </c>
      <c r="H88" s="212">
        <v>0</v>
      </c>
      <c r="I88" s="213">
        <v>1696287</v>
      </c>
      <c r="J88" s="214">
        <v>1700000</v>
      </c>
    </row>
    <row r="89" spans="1:12" ht="15" customHeight="1" x14ac:dyDescent="0.2">
      <c r="A89" s="210" t="s">
        <v>892</v>
      </c>
      <c r="B89" s="211" t="s">
        <v>750</v>
      </c>
      <c r="C89" s="211" t="s">
        <v>751</v>
      </c>
      <c r="D89" s="211" t="s">
        <v>752</v>
      </c>
      <c r="E89" s="211" t="s">
        <v>899</v>
      </c>
      <c r="F89" s="211"/>
      <c r="G89" s="211" t="s">
        <v>900</v>
      </c>
      <c r="H89" s="212">
        <v>0</v>
      </c>
      <c r="I89" s="213">
        <v>12000</v>
      </c>
      <c r="J89" s="214">
        <v>12000</v>
      </c>
    </row>
    <row r="90" spans="1:12" ht="15" customHeight="1" x14ac:dyDescent="0.2">
      <c r="A90" s="210" t="s">
        <v>901</v>
      </c>
      <c r="B90" s="211" t="s">
        <v>750</v>
      </c>
      <c r="C90" s="211" t="s">
        <v>751</v>
      </c>
      <c r="D90" s="211" t="s">
        <v>752</v>
      </c>
      <c r="E90" s="211" t="s">
        <v>902</v>
      </c>
      <c r="F90" s="211"/>
      <c r="G90" s="211" t="s">
        <v>903</v>
      </c>
      <c r="H90" s="212">
        <v>0</v>
      </c>
      <c r="I90" s="213">
        <v>62885</v>
      </c>
      <c r="J90" s="214">
        <v>145000</v>
      </c>
    </row>
    <row r="91" spans="1:12" ht="15" customHeight="1" x14ac:dyDescent="0.2">
      <c r="A91" s="210">
        <v>602</v>
      </c>
      <c r="B91" s="211" t="s">
        <v>750</v>
      </c>
      <c r="C91" s="211" t="s">
        <v>751</v>
      </c>
      <c r="D91" s="211" t="s">
        <v>752</v>
      </c>
      <c r="E91" s="246" t="s">
        <v>904</v>
      </c>
      <c r="F91" s="246"/>
      <c r="G91" s="211" t="s">
        <v>905</v>
      </c>
      <c r="H91" s="212">
        <v>0</v>
      </c>
      <c r="I91" s="213">
        <v>0</v>
      </c>
      <c r="J91" s="214">
        <v>630000</v>
      </c>
    </row>
    <row r="92" spans="1:12" ht="15" customHeight="1" x14ac:dyDescent="0.2">
      <c r="A92" s="210" t="s">
        <v>892</v>
      </c>
      <c r="B92" s="211" t="s">
        <v>750</v>
      </c>
      <c r="C92" s="211" t="s">
        <v>751</v>
      </c>
      <c r="D92" s="211" t="s">
        <v>752</v>
      </c>
      <c r="E92" s="211" t="s">
        <v>906</v>
      </c>
      <c r="F92" s="211"/>
      <c r="G92" s="211" t="s">
        <v>907</v>
      </c>
      <c r="H92" s="212">
        <v>0</v>
      </c>
      <c r="I92" s="213">
        <v>36542</v>
      </c>
      <c r="J92" s="214">
        <v>30000</v>
      </c>
    </row>
    <row r="93" spans="1:12" ht="15" customHeight="1" x14ac:dyDescent="0.2">
      <c r="A93" s="210" t="s">
        <v>908</v>
      </c>
      <c r="B93" s="211" t="s">
        <v>750</v>
      </c>
      <c r="C93" s="211" t="s">
        <v>751</v>
      </c>
      <c r="D93" s="211" t="s">
        <v>752</v>
      </c>
      <c r="E93" s="211" t="s">
        <v>909</v>
      </c>
      <c r="F93" s="211"/>
      <c r="G93" s="211" t="s">
        <v>910</v>
      </c>
      <c r="H93" s="212">
        <v>2200000</v>
      </c>
      <c r="I93" s="213">
        <v>2200000</v>
      </c>
      <c r="J93" s="214">
        <v>2200000</v>
      </c>
    </row>
    <row r="94" spans="1:12" ht="15" customHeight="1" x14ac:dyDescent="0.2">
      <c r="A94" s="210"/>
      <c r="B94" s="211"/>
      <c r="C94" s="211"/>
      <c r="D94" s="211"/>
      <c r="E94" s="211"/>
      <c r="F94" s="229"/>
      <c r="G94" s="229"/>
      <c r="H94" s="212"/>
      <c r="I94" s="213"/>
      <c r="J94" s="214"/>
    </row>
    <row r="95" spans="1:12" ht="15" customHeight="1" x14ac:dyDescent="0.2">
      <c r="A95" s="203"/>
      <c r="B95" s="204"/>
      <c r="C95" s="204"/>
      <c r="D95" s="204"/>
      <c r="E95" s="204"/>
      <c r="F95" s="204"/>
      <c r="G95" s="145" t="s">
        <v>1219</v>
      </c>
      <c r="H95" s="205"/>
      <c r="I95" s="205"/>
      <c r="J95" s="205">
        <f>SUM(J96)</f>
        <v>450000</v>
      </c>
    </row>
    <row r="96" spans="1:12" ht="15" customHeight="1" x14ac:dyDescent="0.2">
      <c r="A96" s="210" t="s">
        <v>892</v>
      </c>
      <c r="B96" s="211" t="s">
        <v>750</v>
      </c>
      <c r="C96" s="211" t="s">
        <v>751</v>
      </c>
      <c r="D96" s="211" t="s">
        <v>752</v>
      </c>
      <c r="E96" s="211" t="s">
        <v>960</v>
      </c>
      <c r="F96" s="211"/>
      <c r="G96" s="211" t="s">
        <v>961</v>
      </c>
      <c r="H96" s="212">
        <v>0</v>
      </c>
      <c r="I96" s="213">
        <v>387082</v>
      </c>
      <c r="J96" s="214">
        <v>450000</v>
      </c>
    </row>
    <row r="97" spans="1:12" ht="15" customHeight="1" x14ac:dyDescent="0.2">
      <c r="A97" s="210"/>
      <c r="B97" s="211"/>
      <c r="C97" s="211"/>
      <c r="D97" s="211"/>
      <c r="E97" s="246"/>
      <c r="F97" s="269"/>
      <c r="H97" s="247"/>
      <c r="I97" s="247"/>
      <c r="J97" s="248"/>
    </row>
    <row r="98" spans="1:12" ht="22.9" customHeight="1" x14ac:dyDescent="0.2">
      <c r="A98" s="203"/>
      <c r="B98" s="204"/>
      <c r="C98" s="204"/>
      <c r="D98" s="204"/>
      <c r="E98" s="204"/>
      <c r="F98" s="204"/>
      <c r="G98" s="145" t="s">
        <v>716</v>
      </c>
      <c r="H98" s="249"/>
      <c r="I98" s="250"/>
      <c r="J98" s="205">
        <f>SUM(J99:J100)</f>
        <v>6000</v>
      </c>
    </row>
    <row r="99" spans="1:12" ht="15" customHeight="1" x14ac:dyDescent="0.2">
      <c r="A99" s="210" t="s">
        <v>892</v>
      </c>
      <c r="B99" s="211" t="s">
        <v>750</v>
      </c>
      <c r="C99" s="211" t="s">
        <v>751</v>
      </c>
      <c r="D99" s="211" t="s">
        <v>752</v>
      </c>
      <c r="E99" s="211" t="s">
        <v>911</v>
      </c>
      <c r="F99" s="211"/>
      <c r="G99" s="211" t="s">
        <v>912</v>
      </c>
      <c r="H99" s="212">
        <v>0</v>
      </c>
      <c r="I99" s="213">
        <v>6000</v>
      </c>
      <c r="J99" s="214">
        <v>6000</v>
      </c>
    </row>
    <row r="101" spans="1:12" ht="15" x14ac:dyDescent="0.2">
      <c r="A101" s="203"/>
      <c r="B101" s="204"/>
      <c r="C101" s="204"/>
      <c r="D101" s="204"/>
      <c r="E101" s="204"/>
      <c r="F101" s="204"/>
      <c r="G101" s="145" t="s">
        <v>564</v>
      </c>
      <c r="H101" s="205"/>
      <c r="I101" s="205"/>
      <c r="J101" s="205">
        <f>SUM(J108+J104+J102)</f>
        <v>522000</v>
      </c>
      <c r="K101" s="64"/>
      <c r="L101" s="64"/>
    </row>
    <row r="102" spans="1:12" x14ac:dyDescent="0.2">
      <c r="A102" s="16"/>
      <c r="B102" s="234"/>
      <c r="C102" s="234"/>
      <c r="D102" s="234"/>
      <c r="E102" s="234"/>
      <c r="F102" s="234"/>
      <c r="G102" s="195" t="s">
        <v>913</v>
      </c>
      <c r="H102" s="239">
        <f>SUM(H103)</f>
        <v>0</v>
      </c>
      <c r="I102" s="239">
        <f>SUM(I103)</f>
        <v>15000</v>
      </c>
      <c r="J102" s="240">
        <f>SUM(J103)</f>
        <v>15000</v>
      </c>
      <c r="K102" s="64"/>
      <c r="L102" s="64"/>
    </row>
    <row r="103" spans="1:12" x14ac:dyDescent="0.2">
      <c r="A103" s="210" t="s">
        <v>892</v>
      </c>
      <c r="B103" s="211" t="s">
        <v>750</v>
      </c>
      <c r="C103" s="211" t="s">
        <v>751</v>
      </c>
      <c r="D103" s="211" t="s">
        <v>752</v>
      </c>
      <c r="E103" s="211" t="s">
        <v>914</v>
      </c>
      <c r="F103" s="211"/>
      <c r="G103" s="211" t="s">
        <v>915</v>
      </c>
      <c r="H103" s="212">
        <v>0</v>
      </c>
      <c r="I103" s="213">
        <v>15000</v>
      </c>
      <c r="J103" s="214">
        <v>15000</v>
      </c>
      <c r="K103" s="64"/>
      <c r="L103" s="64"/>
    </row>
    <row r="104" spans="1:12" x14ac:dyDescent="0.2">
      <c r="A104" s="329"/>
      <c r="B104" s="329"/>
      <c r="C104" s="329"/>
      <c r="D104" s="329"/>
      <c r="E104" s="329"/>
      <c r="F104" s="268"/>
      <c r="G104" s="195" t="s">
        <v>583</v>
      </c>
      <c r="H104" s="239">
        <f>SUM(H105:H107)</f>
        <v>98000</v>
      </c>
      <c r="I104" s="239">
        <f>SUM(I105:I107)</f>
        <v>102334</v>
      </c>
      <c r="J104" s="240">
        <f>SUM(J105:J107)</f>
        <v>102000</v>
      </c>
      <c r="K104" s="64"/>
      <c r="L104" s="64"/>
    </row>
    <row r="105" spans="1:12" x14ac:dyDescent="0.2">
      <c r="A105" s="210" t="s">
        <v>892</v>
      </c>
      <c r="B105" s="211" t="s">
        <v>750</v>
      </c>
      <c r="C105" s="211" t="s">
        <v>751</v>
      </c>
      <c r="D105" s="211" t="s">
        <v>752</v>
      </c>
      <c r="E105" s="211" t="s">
        <v>895</v>
      </c>
      <c r="F105" s="211"/>
      <c r="G105" s="211" t="s">
        <v>896</v>
      </c>
      <c r="H105" s="212">
        <v>0</v>
      </c>
      <c r="I105" s="213">
        <v>4334</v>
      </c>
      <c r="J105" s="214">
        <v>4000</v>
      </c>
      <c r="K105" s="64"/>
      <c r="L105" s="64"/>
    </row>
    <row r="106" spans="1:12" x14ac:dyDescent="0.2">
      <c r="A106" s="210" t="s">
        <v>908</v>
      </c>
      <c r="B106" s="211" t="s">
        <v>750</v>
      </c>
      <c r="C106" s="211" t="s">
        <v>751</v>
      </c>
      <c r="D106" s="211" t="s">
        <v>752</v>
      </c>
      <c r="E106" s="211" t="s">
        <v>916</v>
      </c>
      <c r="F106" s="211"/>
      <c r="G106" s="211" t="s">
        <v>917</v>
      </c>
      <c r="H106" s="212">
        <v>2000</v>
      </c>
      <c r="I106" s="213">
        <v>2000</v>
      </c>
      <c r="J106" s="214">
        <v>2000</v>
      </c>
      <c r="K106" s="64"/>
      <c r="L106" s="64"/>
    </row>
    <row r="107" spans="1:12" x14ac:dyDescent="0.2">
      <c r="A107" s="210" t="s">
        <v>908</v>
      </c>
      <c r="B107" s="211" t="s">
        <v>750</v>
      </c>
      <c r="C107" s="211" t="s">
        <v>751</v>
      </c>
      <c r="D107" s="211" t="s">
        <v>752</v>
      </c>
      <c r="E107" s="211" t="s">
        <v>918</v>
      </c>
      <c r="F107" s="211"/>
      <c r="G107" s="211" t="s">
        <v>919</v>
      </c>
      <c r="H107" s="212">
        <v>96000</v>
      </c>
      <c r="I107" s="213">
        <v>96000</v>
      </c>
      <c r="J107" s="214">
        <v>96000</v>
      </c>
      <c r="K107" s="64"/>
      <c r="L107" s="64"/>
    </row>
    <row r="108" spans="1:12" x14ac:dyDescent="0.2">
      <c r="A108" s="329"/>
      <c r="B108" s="329"/>
      <c r="C108" s="329"/>
      <c r="D108" s="329"/>
      <c r="E108" s="329"/>
      <c r="F108" s="268"/>
      <c r="G108" s="195" t="s">
        <v>593</v>
      </c>
      <c r="H108" s="239">
        <f>SUM(H109:H112)</f>
        <v>405000</v>
      </c>
      <c r="I108" s="239">
        <f>SUM(I109:I112)</f>
        <v>405000</v>
      </c>
      <c r="J108" s="240">
        <f>SUM(J109:J112)</f>
        <v>405000</v>
      </c>
      <c r="K108" s="64"/>
      <c r="L108" s="64"/>
    </row>
    <row r="109" spans="1:12" x14ac:dyDescent="0.2">
      <c r="A109" s="210" t="s">
        <v>892</v>
      </c>
      <c r="B109" s="211" t="s">
        <v>750</v>
      </c>
      <c r="C109" s="211" t="s">
        <v>751</v>
      </c>
      <c r="D109" s="211" t="s">
        <v>752</v>
      </c>
      <c r="E109" s="211" t="s">
        <v>920</v>
      </c>
      <c r="F109" s="211"/>
      <c r="G109" s="211" t="s">
        <v>921</v>
      </c>
      <c r="H109" s="212">
        <v>5000</v>
      </c>
      <c r="I109" s="213">
        <v>5000</v>
      </c>
      <c r="J109" s="214">
        <v>5000</v>
      </c>
      <c r="K109" s="64"/>
      <c r="L109" s="64"/>
    </row>
    <row r="110" spans="1:12" x14ac:dyDescent="0.2">
      <c r="A110" s="210" t="s">
        <v>908</v>
      </c>
      <c r="B110" s="211" t="s">
        <v>750</v>
      </c>
      <c r="C110" s="211" t="s">
        <v>751</v>
      </c>
      <c r="D110" s="211" t="s">
        <v>752</v>
      </c>
      <c r="E110" s="211" t="s">
        <v>922</v>
      </c>
      <c r="F110" s="211"/>
      <c r="G110" s="211" t="s">
        <v>923</v>
      </c>
      <c r="H110" s="212">
        <v>200000</v>
      </c>
      <c r="I110" s="213">
        <v>200000</v>
      </c>
      <c r="J110" s="214">
        <v>200000</v>
      </c>
      <c r="K110" s="64"/>
      <c r="L110" s="64"/>
    </row>
    <row r="111" spans="1:12" x14ac:dyDescent="0.2">
      <c r="A111" s="210" t="s">
        <v>908</v>
      </c>
      <c r="B111" s="211" t="s">
        <v>750</v>
      </c>
      <c r="C111" s="211" t="s">
        <v>751</v>
      </c>
      <c r="D111" s="211" t="s">
        <v>752</v>
      </c>
      <c r="E111" s="211" t="s">
        <v>924</v>
      </c>
      <c r="F111" s="211"/>
      <c r="G111" s="211" t="s">
        <v>925</v>
      </c>
      <c r="H111" s="212">
        <v>50000</v>
      </c>
      <c r="I111" s="213">
        <v>50000</v>
      </c>
      <c r="J111" s="214">
        <v>50000</v>
      </c>
      <c r="K111" s="64"/>
      <c r="L111" s="64"/>
    </row>
    <row r="112" spans="1:12" x14ac:dyDescent="0.2">
      <c r="A112" s="210" t="s">
        <v>908</v>
      </c>
      <c r="B112" s="211" t="s">
        <v>750</v>
      </c>
      <c r="C112" s="211" t="s">
        <v>751</v>
      </c>
      <c r="D112" s="211" t="s">
        <v>752</v>
      </c>
      <c r="E112" s="211" t="s">
        <v>926</v>
      </c>
      <c r="F112" s="211"/>
      <c r="G112" s="211" t="s">
        <v>927</v>
      </c>
      <c r="H112" s="212">
        <v>150000</v>
      </c>
      <c r="I112" s="213">
        <v>150000</v>
      </c>
      <c r="J112" s="214">
        <v>150000</v>
      </c>
      <c r="K112" s="64"/>
      <c r="L112" s="64"/>
    </row>
    <row r="114" spans="1:12" ht="15" x14ac:dyDescent="0.2">
      <c r="A114" s="203"/>
      <c r="B114" s="204"/>
      <c r="C114" s="204"/>
      <c r="D114" s="204"/>
      <c r="E114" s="204"/>
      <c r="F114" s="204"/>
      <c r="G114" s="145" t="s">
        <v>928</v>
      </c>
      <c r="H114" s="205"/>
      <c r="I114" s="205"/>
      <c r="J114" s="205">
        <f>SUM(J115)</f>
        <v>2000</v>
      </c>
      <c r="K114" s="64"/>
      <c r="L114" s="64"/>
    </row>
    <row r="115" spans="1:12" x14ac:dyDescent="0.2">
      <c r="A115" s="210" t="s">
        <v>892</v>
      </c>
      <c r="B115" s="211" t="s">
        <v>750</v>
      </c>
      <c r="C115" s="211" t="s">
        <v>751</v>
      </c>
      <c r="D115" s="211" t="s">
        <v>752</v>
      </c>
      <c r="E115" s="211" t="s">
        <v>914</v>
      </c>
      <c r="F115" s="211"/>
      <c r="G115" s="211" t="s">
        <v>915</v>
      </c>
      <c r="H115" s="212">
        <v>0</v>
      </c>
      <c r="I115" s="213">
        <v>6000</v>
      </c>
      <c r="J115" s="214">
        <v>2000</v>
      </c>
      <c r="K115" s="64"/>
      <c r="L115" s="64"/>
    </row>
    <row r="116" spans="1:12" x14ac:dyDescent="0.2">
      <c r="A116" s="331"/>
      <c r="B116" s="331"/>
      <c r="C116" s="331"/>
      <c r="D116" s="331"/>
      <c r="E116" s="332"/>
      <c r="F116" s="270"/>
      <c r="G116" s="251"/>
      <c r="H116" s="252"/>
      <c r="I116" s="253"/>
      <c r="J116" s="254"/>
      <c r="K116" s="64"/>
      <c r="L116" s="64"/>
    </row>
    <row r="117" spans="1:12" ht="15" x14ac:dyDescent="0.2">
      <c r="A117" s="203"/>
      <c r="B117" s="204"/>
      <c r="C117" s="204"/>
      <c r="D117" s="204"/>
      <c r="E117" s="204"/>
      <c r="F117" s="204"/>
      <c r="G117" s="145" t="s">
        <v>558</v>
      </c>
      <c r="H117" s="205"/>
      <c r="I117" s="205"/>
      <c r="J117" s="205">
        <f>SUM(J118:J121)</f>
        <v>118000</v>
      </c>
      <c r="K117" s="64"/>
      <c r="L117" s="64"/>
    </row>
    <row r="118" spans="1:12" x14ac:dyDescent="0.2">
      <c r="A118" s="210" t="s">
        <v>892</v>
      </c>
      <c r="B118" s="211" t="s">
        <v>750</v>
      </c>
      <c r="C118" s="211" t="s">
        <v>751</v>
      </c>
      <c r="D118" s="211" t="s">
        <v>752</v>
      </c>
      <c r="E118" s="211" t="s">
        <v>929</v>
      </c>
      <c r="F118" s="211"/>
      <c r="G118" s="211" t="s">
        <v>930</v>
      </c>
      <c r="H118" s="212">
        <v>4000</v>
      </c>
      <c r="I118" s="213">
        <v>4000</v>
      </c>
      <c r="J118" s="214">
        <v>3000</v>
      </c>
      <c r="K118" s="64"/>
      <c r="L118" s="64"/>
    </row>
    <row r="119" spans="1:12" x14ac:dyDescent="0.2">
      <c r="A119" s="210" t="s">
        <v>892</v>
      </c>
      <c r="B119" s="211" t="s">
        <v>750</v>
      </c>
      <c r="C119" s="211" t="s">
        <v>751</v>
      </c>
      <c r="D119" s="211" t="s">
        <v>752</v>
      </c>
      <c r="E119" s="211" t="s">
        <v>931</v>
      </c>
      <c r="F119" s="211"/>
      <c r="G119" s="211" t="s">
        <v>932</v>
      </c>
      <c r="H119" s="212">
        <v>75000</v>
      </c>
      <c r="I119" s="213">
        <v>75000</v>
      </c>
      <c r="J119" s="214">
        <v>50000</v>
      </c>
      <c r="K119" s="64"/>
      <c r="L119" s="64"/>
    </row>
    <row r="120" spans="1:12" x14ac:dyDescent="0.2">
      <c r="A120" s="210" t="s">
        <v>892</v>
      </c>
      <c r="B120" s="211" t="s">
        <v>750</v>
      </c>
      <c r="C120" s="211" t="s">
        <v>751</v>
      </c>
      <c r="D120" s="211" t="s">
        <v>752</v>
      </c>
      <c r="E120" s="211" t="s">
        <v>933</v>
      </c>
      <c r="F120" s="211"/>
      <c r="G120" s="211" t="s">
        <v>934</v>
      </c>
      <c r="H120" s="212">
        <v>15000</v>
      </c>
      <c r="I120" s="213">
        <v>15000</v>
      </c>
      <c r="J120" s="214">
        <v>15000</v>
      </c>
      <c r="K120" s="64"/>
      <c r="L120" s="64"/>
    </row>
    <row r="121" spans="1:12" x14ac:dyDescent="0.2">
      <c r="A121" s="210" t="s">
        <v>892</v>
      </c>
      <c r="B121" s="211" t="s">
        <v>750</v>
      </c>
      <c r="C121" s="211" t="s">
        <v>751</v>
      </c>
      <c r="D121" s="211" t="s">
        <v>752</v>
      </c>
      <c r="E121" s="211" t="s">
        <v>935</v>
      </c>
      <c r="F121" s="211"/>
      <c r="G121" s="211" t="s">
        <v>936</v>
      </c>
      <c r="H121" s="212">
        <v>40000</v>
      </c>
      <c r="I121" s="213">
        <v>40000</v>
      </c>
      <c r="J121" s="214">
        <v>50000</v>
      </c>
      <c r="K121" s="64"/>
      <c r="L121" s="64"/>
    </row>
    <row r="123" spans="1:12" ht="15" x14ac:dyDescent="0.2">
      <c r="A123" s="203"/>
      <c r="B123" s="204"/>
      <c r="C123" s="204"/>
      <c r="D123" s="204"/>
      <c r="E123" s="204"/>
      <c r="F123" s="204"/>
      <c r="G123" s="145" t="s">
        <v>937</v>
      </c>
      <c r="H123" s="205"/>
      <c r="I123" s="205"/>
      <c r="J123" s="205">
        <f>SUM(J124)</f>
        <v>776000</v>
      </c>
      <c r="K123" s="64"/>
      <c r="L123" s="64"/>
    </row>
    <row r="124" spans="1:12" x14ac:dyDescent="0.2">
      <c r="A124" s="210" t="s">
        <v>892</v>
      </c>
      <c r="B124" s="211" t="s">
        <v>750</v>
      </c>
      <c r="C124" s="211" t="s">
        <v>751</v>
      </c>
      <c r="D124" s="211" t="s">
        <v>752</v>
      </c>
      <c r="E124" s="211" t="s">
        <v>895</v>
      </c>
      <c r="F124" s="211"/>
      <c r="G124" s="211" t="s">
        <v>896</v>
      </c>
      <c r="H124" s="212">
        <v>1972905</v>
      </c>
      <c r="I124" s="213">
        <v>2364945</v>
      </c>
      <c r="J124" s="214">
        <v>776000</v>
      </c>
      <c r="K124" s="64"/>
      <c r="L124" s="64"/>
    </row>
    <row r="126" spans="1:12" ht="15" x14ac:dyDescent="0.2">
      <c r="A126" s="203"/>
      <c r="B126" s="204"/>
      <c r="C126" s="204"/>
      <c r="D126" s="204"/>
      <c r="E126" s="204"/>
      <c r="F126" s="204"/>
      <c r="G126" s="145" t="s">
        <v>794</v>
      </c>
      <c r="H126" s="205"/>
      <c r="I126" s="205"/>
      <c r="J126" s="205">
        <f>SUM(J127)</f>
        <v>8000</v>
      </c>
      <c r="K126" s="64"/>
      <c r="L126" s="64"/>
    </row>
    <row r="127" spans="1:12" x14ac:dyDescent="0.2">
      <c r="A127" s="16"/>
      <c r="B127" s="234"/>
      <c r="C127" s="234"/>
      <c r="D127" s="234"/>
      <c r="E127" s="234"/>
      <c r="F127" s="234"/>
      <c r="G127" s="195" t="s">
        <v>938</v>
      </c>
      <c r="H127" s="239"/>
      <c r="I127" s="239"/>
      <c r="J127" s="240">
        <f>SUM(J128)</f>
        <v>8000</v>
      </c>
      <c r="K127" s="64"/>
      <c r="L127" s="64"/>
    </row>
    <row r="128" spans="1:12" x14ac:dyDescent="0.2">
      <c r="A128" s="210" t="s">
        <v>939</v>
      </c>
      <c r="B128" s="211" t="s">
        <v>750</v>
      </c>
      <c r="C128" s="211" t="s">
        <v>751</v>
      </c>
      <c r="D128" s="211" t="s">
        <v>752</v>
      </c>
      <c r="E128" s="211" t="s">
        <v>940</v>
      </c>
      <c r="F128" s="211"/>
      <c r="G128" s="211" t="s">
        <v>941</v>
      </c>
      <c r="H128" s="212">
        <v>8000</v>
      </c>
      <c r="I128" s="213">
        <v>8000</v>
      </c>
      <c r="J128" s="214">
        <v>8000</v>
      </c>
      <c r="K128" s="64"/>
      <c r="L128" s="64"/>
    </row>
    <row r="130" spans="1:12" ht="15" x14ac:dyDescent="0.2">
      <c r="A130" s="203"/>
      <c r="B130" s="204"/>
      <c r="C130" s="204"/>
      <c r="D130" s="204"/>
      <c r="E130" s="204"/>
      <c r="F130" s="204"/>
      <c r="G130" s="145" t="s">
        <v>942</v>
      </c>
      <c r="H130" s="205"/>
      <c r="I130" s="205"/>
      <c r="J130" s="205">
        <f>SUM(J131+J137)</f>
        <v>23400500</v>
      </c>
      <c r="K130" s="64"/>
      <c r="L130" s="64"/>
    </row>
    <row r="131" spans="1:12" x14ac:dyDescent="0.2">
      <c r="A131" s="206"/>
      <c r="B131" s="207"/>
      <c r="C131" s="207"/>
      <c r="D131" s="207"/>
      <c r="E131" s="207"/>
      <c r="F131" s="207"/>
      <c r="G131" s="195" t="s">
        <v>243</v>
      </c>
      <c r="H131" s="239">
        <f>SUM(H132:H136)</f>
        <v>25300000</v>
      </c>
      <c r="I131" s="239">
        <f>SUM(I132:I136)</f>
        <v>25300000</v>
      </c>
      <c r="J131" s="240">
        <f>SUM(J132:J136)</f>
        <v>14500000</v>
      </c>
      <c r="K131" s="64"/>
      <c r="L131" s="64"/>
    </row>
    <row r="132" spans="1:12" x14ac:dyDescent="0.2">
      <c r="A132" s="210" t="s">
        <v>892</v>
      </c>
      <c r="B132" s="211" t="s">
        <v>750</v>
      </c>
      <c r="C132" s="211" t="s">
        <v>751</v>
      </c>
      <c r="D132" s="211" t="s">
        <v>752</v>
      </c>
      <c r="E132" s="211" t="s">
        <v>904</v>
      </c>
      <c r="F132" s="211"/>
      <c r="G132" s="211" t="s">
        <v>943</v>
      </c>
      <c r="H132" s="212">
        <v>0</v>
      </c>
      <c r="I132" s="213">
        <v>500000</v>
      </c>
      <c r="J132" s="214">
        <v>500000</v>
      </c>
      <c r="K132" s="64"/>
      <c r="L132" s="64"/>
    </row>
    <row r="133" spans="1:12" x14ac:dyDescent="0.2">
      <c r="A133" s="210" t="s">
        <v>908</v>
      </c>
      <c r="B133" s="211" t="s">
        <v>750</v>
      </c>
      <c r="C133" s="211" t="s">
        <v>751</v>
      </c>
      <c r="D133" s="211" t="s">
        <v>752</v>
      </c>
      <c r="E133" s="211" t="s">
        <v>944</v>
      </c>
      <c r="F133" s="211"/>
      <c r="G133" s="211" t="s">
        <v>945</v>
      </c>
      <c r="H133" s="212">
        <v>1500000</v>
      </c>
      <c r="I133" s="213">
        <v>1000000</v>
      </c>
      <c r="J133" s="214">
        <v>1000000</v>
      </c>
      <c r="K133" s="64"/>
      <c r="L133" s="64"/>
    </row>
    <row r="134" spans="1:12" x14ac:dyDescent="0.2">
      <c r="A134" s="210" t="s">
        <v>947</v>
      </c>
      <c r="B134" s="211" t="s">
        <v>750</v>
      </c>
      <c r="C134" s="211" t="s">
        <v>751</v>
      </c>
      <c r="D134" s="211" t="s">
        <v>752</v>
      </c>
      <c r="E134" s="211" t="s">
        <v>948</v>
      </c>
      <c r="F134" s="211"/>
      <c r="G134" s="211" t="s">
        <v>949</v>
      </c>
      <c r="H134" s="212">
        <v>5000000</v>
      </c>
      <c r="I134" s="213">
        <v>5000000</v>
      </c>
      <c r="J134" s="214">
        <v>5000000</v>
      </c>
      <c r="K134" s="64"/>
      <c r="L134" s="64"/>
    </row>
    <row r="135" spans="1:12" x14ac:dyDescent="0.2">
      <c r="A135" s="210" t="s">
        <v>950</v>
      </c>
      <c r="B135" s="211" t="s">
        <v>750</v>
      </c>
      <c r="C135" s="211" t="s">
        <v>751</v>
      </c>
      <c r="D135" s="211" t="s">
        <v>752</v>
      </c>
      <c r="E135" s="211" t="s">
        <v>951</v>
      </c>
      <c r="F135" s="211"/>
      <c r="G135" s="211" t="s">
        <v>952</v>
      </c>
      <c r="H135" s="212">
        <v>15800000</v>
      </c>
      <c r="I135" s="213">
        <v>15800000</v>
      </c>
      <c r="J135" s="214">
        <v>5000000</v>
      </c>
      <c r="K135" s="64"/>
      <c r="L135" s="64"/>
    </row>
    <row r="136" spans="1:12" x14ac:dyDescent="0.2">
      <c r="A136" s="210" t="s">
        <v>953</v>
      </c>
      <c r="B136" s="211" t="s">
        <v>750</v>
      </c>
      <c r="C136" s="211" t="s">
        <v>751</v>
      </c>
      <c r="D136" s="211" t="s">
        <v>752</v>
      </c>
      <c r="E136" s="211" t="s">
        <v>954</v>
      </c>
      <c r="F136" s="211"/>
      <c r="G136" s="211" t="s">
        <v>955</v>
      </c>
      <c r="H136" s="212">
        <v>3000000</v>
      </c>
      <c r="I136" s="213">
        <v>3000000</v>
      </c>
      <c r="J136" s="214">
        <v>3000000</v>
      </c>
      <c r="K136" s="64"/>
      <c r="L136" s="64"/>
    </row>
    <row r="137" spans="1:12" x14ac:dyDescent="0.2">
      <c r="A137" s="329"/>
      <c r="B137" s="329"/>
      <c r="C137" s="329"/>
      <c r="D137" s="329"/>
      <c r="E137" s="329"/>
      <c r="F137" s="268"/>
      <c r="G137" s="195" t="s">
        <v>956</v>
      </c>
      <c r="H137" s="239">
        <f>SUM(H138:H145)</f>
        <v>8750500</v>
      </c>
      <c r="I137" s="239">
        <f>SUM(I138:I145)</f>
        <v>9174779</v>
      </c>
      <c r="J137" s="240">
        <f>SUM(J138:J145)</f>
        <v>8900500</v>
      </c>
      <c r="K137" s="64"/>
      <c r="L137" s="64"/>
    </row>
    <row r="138" spans="1:12" x14ac:dyDescent="0.2">
      <c r="A138" s="210" t="s">
        <v>892</v>
      </c>
      <c r="B138" s="211" t="s">
        <v>750</v>
      </c>
      <c r="C138" s="211" t="s">
        <v>751</v>
      </c>
      <c r="D138" s="211" t="s">
        <v>752</v>
      </c>
      <c r="E138" s="211" t="s">
        <v>962</v>
      </c>
      <c r="F138" s="211"/>
      <c r="G138" s="211" t="s">
        <v>963</v>
      </c>
      <c r="H138" s="212">
        <v>3000000</v>
      </c>
      <c r="I138" s="213">
        <v>3000000</v>
      </c>
      <c r="J138" s="214">
        <v>3000000</v>
      </c>
      <c r="K138" s="64"/>
      <c r="L138" s="64"/>
    </row>
    <row r="139" spans="1:12" x14ac:dyDescent="0.2">
      <c r="A139" s="210" t="s">
        <v>892</v>
      </c>
      <c r="B139" s="211" t="s">
        <v>750</v>
      </c>
      <c r="C139" s="211" t="s">
        <v>751</v>
      </c>
      <c r="D139" s="211" t="s">
        <v>752</v>
      </c>
      <c r="E139" s="211" t="s">
        <v>964</v>
      </c>
      <c r="F139" s="211"/>
      <c r="G139" s="211" t="s">
        <v>965</v>
      </c>
      <c r="H139" s="212">
        <v>4500000</v>
      </c>
      <c r="I139" s="213">
        <v>4500000</v>
      </c>
      <c r="J139" s="214">
        <v>4200000</v>
      </c>
      <c r="K139" s="64"/>
      <c r="L139" s="64"/>
    </row>
    <row r="140" spans="1:12" x14ac:dyDescent="0.2">
      <c r="A140" s="210" t="s">
        <v>908</v>
      </c>
      <c r="B140" s="211" t="s">
        <v>750</v>
      </c>
      <c r="C140" s="211" t="s">
        <v>751</v>
      </c>
      <c r="D140" s="211" t="s">
        <v>752</v>
      </c>
      <c r="E140" s="211" t="s">
        <v>966</v>
      </c>
      <c r="F140" s="211"/>
      <c r="G140" s="211" t="s">
        <v>967</v>
      </c>
      <c r="H140" s="212">
        <v>72000</v>
      </c>
      <c r="I140" s="213">
        <v>72000</v>
      </c>
      <c r="J140" s="214">
        <v>72000</v>
      </c>
      <c r="K140" s="64"/>
      <c r="L140" s="64"/>
    </row>
    <row r="141" spans="1:12" x14ac:dyDescent="0.2">
      <c r="A141" s="210" t="s">
        <v>908</v>
      </c>
      <c r="B141" s="211" t="s">
        <v>750</v>
      </c>
      <c r="C141" s="211" t="s">
        <v>751</v>
      </c>
      <c r="D141" s="211" t="s">
        <v>752</v>
      </c>
      <c r="E141" s="211" t="s">
        <v>968</v>
      </c>
      <c r="F141" s="211"/>
      <c r="G141" s="211" t="s">
        <v>969</v>
      </c>
      <c r="H141" s="212">
        <v>35000</v>
      </c>
      <c r="I141" s="213">
        <v>35000</v>
      </c>
      <c r="J141" s="214">
        <v>35000</v>
      </c>
      <c r="K141" s="64"/>
      <c r="L141" s="64"/>
    </row>
    <row r="142" spans="1:12" x14ac:dyDescent="0.2">
      <c r="A142" s="210" t="s">
        <v>908</v>
      </c>
      <c r="B142" s="211" t="s">
        <v>750</v>
      </c>
      <c r="C142" s="211" t="s">
        <v>751</v>
      </c>
      <c r="D142" s="211" t="s">
        <v>752</v>
      </c>
      <c r="E142" s="211" t="s">
        <v>970</v>
      </c>
      <c r="F142" s="211"/>
      <c r="G142" s="211" t="s">
        <v>971</v>
      </c>
      <c r="H142" s="212">
        <v>1114500</v>
      </c>
      <c r="I142" s="213">
        <v>1114500</v>
      </c>
      <c r="J142" s="214">
        <v>1114500</v>
      </c>
      <c r="K142" s="64"/>
      <c r="L142" s="64"/>
    </row>
    <row r="143" spans="1:12" x14ac:dyDescent="0.2">
      <c r="A143" s="210" t="s">
        <v>908</v>
      </c>
      <c r="B143" s="211" t="s">
        <v>750</v>
      </c>
      <c r="C143" s="211" t="s">
        <v>751</v>
      </c>
      <c r="D143" s="211" t="s">
        <v>752</v>
      </c>
      <c r="E143" s="211" t="s">
        <v>972</v>
      </c>
      <c r="F143" s="211"/>
      <c r="G143" s="211" t="s">
        <v>973</v>
      </c>
      <c r="H143" s="212">
        <v>29000</v>
      </c>
      <c r="I143" s="213">
        <v>29000</v>
      </c>
      <c r="J143" s="214">
        <v>29000</v>
      </c>
      <c r="K143" s="64"/>
      <c r="L143" s="64"/>
    </row>
    <row r="144" spans="1:12" x14ac:dyDescent="0.2">
      <c r="A144" s="210" t="s">
        <v>892</v>
      </c>
      <c r="B144" s="211" t="s">
        <v>750</v>
      </c>
      <c r="C144" s="211" t="s">
        <v>751</v>
      </c>
      <c r="D144" s="211" t="s">
        <v>752</v>
      </c>
      <c r="E144" s="211" t="s">
        <v>895</v>
      </c>
      <c r="F144" s="211"/>
      <c r="G144" s="211" t="s">
        <v>896</v>
      </c>
      <c r="H144" s="212">
        <v>0</v>
      </c>
      <c r="I144" s="213">
        <v>158279</v>
      </c>
      <c r="J144" s="214">
        <v>170000</v>
      </c>
      <c r="K144" s="64"/>
      <c r="L144" s="64"/>
    </row>
    <row r="145" spans="1:12" x14ac:dyDescent="0.2">
      <c r="A145" s="210" t="s">
        <v>908</v>
      </c>
      <c r="B145" s="211" t="s">
        <v>750</v>
      </c>
      <c r="C145" s="211" t="s">
        <v>751</v>
      </c>
      <c r="D145" s="211" t="s">
        <v>752</v>
      </c>
      <c r="E145" s="211" t="s">
        <v>922</v>
      </c>
      <c r="F145" s="211"/>
      <c r="G145" s="211" t="s">
        <v>923</v>
      </c>
      <c r="H145" s="212">
        <v>0</v>
      </c>
      <c r="I145" s="213">
        <v>266000</v>
      </c>
      <c r="J145" s="214">
        <v>280000</v>
      </c>
      <c r="K145" s="64"/>
      <c r="L145" s="64"/>
    </row>
    <row r="146" spans="1:12" x14ac:dyDescent="0.2">
      <c r="A146" s="228"/>
      <c r="B146" s="229"/>
      <c r="C146" s="229"/>
      <c r="D146" s="229"/>
      <c r="E146" s="229"/>
      <c r="F146" s="229"/>
      <c r="G146" s="229"/>
      <c r="H146" s="231"/>
      <c r="I146" s="232"/>
      <c r="J146" s="233"/>
      <c r="K146" s="64"/>
      <c r="L146" s="64"/>
    </row>
    <row r="147" spans="1:12" ht="15" x14ac:dyDescent="0.2">
      <c r="A147" s="235"/>
      <c r="B147" s="236"/>
      <c r="C147" s="236"/>
      <c r="D147" s="236"/>
      <c r="E147" s="236"/>
      <c r="F147" s="236"/>
      <c r="G147" s="237" t="s">
        <v>234</v>
      </c>
      <c r="H147" s="238"/>
      <c r="I147" s="238"/>
      <c r="J147" s="238">
        <f>SUM(J148)</f>
        <v>300000</v>
      </c>
      <c r="K147" s="64"/>
      <c r="L147" s="64"/>
    </row>
    <row r="148" spans="1:12" x14ac:dyDescent="0.2">
      <c r="A148" s="333"/>
      <c r="B148" s="333"/>
      <c r="C148" s="333"/>
      <c r="D148" s="333"/>
      <c r="E148" s="333"/>
      <c r="F148" s="206"/>
      <c r="G148" s="195" t="s">
        <v>225</v>
      </c>
      <c r="H148" s="239"/>
      <c r="I148" s="239"/>
      <c r="J148" s="240">
        <f>SUM(J149)</f>
        <v>300000</v>
      </c>
      <c r="K148" s="64"/>
      <c r="L148" s="64"/>
    </row>
    <row r="149" spans="1:12" x14ac:dyDescent="0.2">
      <c r="A149" s="210" t="s">
        <v>892</v>
      </c>
      <c r="B149" s="211" t="s">
        <v>750</v>
      </c>
      <c r="C149" s="211" t="s">
        <v>751</v>
      </c>
      <c r="D149" s="211" t="s">
        <v>752</v>
      </c>
      <c r="E149" s="211" t="s">
        <v>893</v>
      </c>
      <c r="F149" s="211"/>
      <c r="G149" s="211" t="s">
        <v>894</v>
      </c>
      <c r="H149" s="212">
        <v>40297</v>
      </c>
      <c r="I149" s="213">
        <v>40297</v>
      </c>
      <c r="J149" s="214">
        <v>300000</v>
      </c>
      <c r="K149" s="64"/>
      <c r="L149" s="64"/>
    </row>
    <row r="151" spans="1:12" ht="15" x14ac:dyDescent="0.2">
      <c r="A151" s="203"/>
      <c r="B151" s="204"/>
      <c r="C151" s="204"/>
      <c r="D151" s="204"/>
      <c r="E151" s="204"/>
      <c r="F151" s="204"/>
      <c r="G151" s="145" t="s">
        <v>957</v>
      </c>
      <c r="H151" s="205"/>
      <c r="I151" s="205"/>
      <c r="J151" s="205">
        <f>SUM(J152:J152)</f>
        <v>11910000</v>
      </c>
      <c r="K151" s="64"/>
      <c r="L151" s="64"/>
    </row>
    <row r="152" spans="1:12" x14ac:dyDescent="0.2">
      <c r="A152" s="210" t="s">
        <v>908</v>
      </c>
      <c r="B152" s="211" t="s">
        <v>750</v>
      </c>
      <c r="C152" s="211" t="s">
        <v>751</v>
      </c>
      <c r="D152" s="211" t="s">
        <v>752</v>
      </c>
      <c r="E152" s="211" t="s">
        <v>958</v>
      </c>
      <c r="F152" s="211"/>
      <c r="G152" s="211" t="s">
        <v>959</v>
      </c>
      <c r="H152" s="212">
        <v>11000000</v>
      </c>
      <c r="I152" s="213">
        <v>11000000</v>
      </c>
      <c r="J152" s="214">
        <v>11910000</v>
      </c>
      <c r="K152" s="64"/>
      <c r="L152" s="64"/>
    </row>
    <row r="153" spans="1:12" ht="15" x14ac:dyDescent="0.2">
      <c r="A153" s="203"/>
      <c r="B153" s="204"/>
      <c r="C153" s="204"/>
      <c r="D153" s="204"/>
      <c r="E153" s="204"/>
      <c r="F153" s="204"/>
      <c r="G153" s="145" t="s">
        <v>1061</v>
      </c>
      <c r="H153" s="205"/>
      <c r="I153" s="205"/>
      <c r="J153" s="205">
        <f>SUM(J154+J156)</f>
        <v>690000</v>
      </c>
      <c r="K153" s="64"/>
      <c r="L153" s="64"/>
    </row>
    <row r="154" spans="1:12" x14ac:dyDescent="0.2">
      <c r="A154" s="206"/>
      <c r="B154" s="207"/>
      <c r="C154" s="207"/>
      <c r="D154" s="207"/>
      <c r="E154" s="207"/>
      <c r="F154" s="207"/>
      <c r="G154" s="195" t="s">
        <v>1062</v>
      </c>
      <c r="H154" s="239">
        <f>SUM(H155:H155)</f>
        <v>0</v>
      </c>
      <c r="I154" s="239">
        <f>SUM(I155:I155)</f>
        <v>32175</v>
      </c>
      <c r="J154" s="240">
        <f>SUM(J155:J155)</f>
        <v>20000</v>
      </c>
      <c r="K154" s="64"/>
      <c r="L154" s="64"/>
    </row>
    <row r="155" spans="1:12" x14ac:dyDescent="0.2">
      <c r="A155" s="210" t="s">
        <v>892</v>
      </c>
      <c r="B155" s="211" t="s">
        <v>750</v>
      </c>
      <c r="C155" s="211" t="s">
        <v>751</v>
      </c>
      <c r="D155" s="211" t="s">
        <v>752</v>
      </c>
      <c r="E155" s="211" t="s">
        <v>933</v>
      </c>
      <c r="F155" s="211"/>
      <c r="G155" s="211" t="s">
        <v>934</v>
      </c>
      <c r="H155" s="212">
        <v>0</v>
      </c>
      <c r="I155" s="213">
        <v>32175</v>
      </c>
      <c r="J155" s="214">
        <v>20000</v>
      </c>
      <c r="K155" s="64"/>
      <c r="L155" s="64"/>
    </row>
    <row r="156" spans="1:12" x14ac:dyDescent="0.2">
      <c r="A156" s="329"/>
      <c r="B156" s="329"/>
      <c r="C156" s="329"/>
      <c r="D156" s="329"/>
      <c r="E156" s="329"/>
      <c r="F156" s="268"/>
      <c r="G156" s="195" t="s">
        <v>677</v>
      </c>
      <c r="H156" s="239">
        <f>SUM(H157:H159)</f>
        <v>654000</v>
      </c>
      <c r="I156" s="239">
        <f>SUM(I157:I159)</f>
        <v>593639</v>
      </c>
      <c r="J156" s="240">
        <f>SUM(J157:J159)</f>
        <v>670000</v>
      </c>
      <c r="K156" s="64"/>
      <c r="L156" s="64"/>
    </row>
    <row r="157" spans="1:12" x14ac:dyDescent="0.2">
      <c r="A157" s="210" t="s">
        <v>892</v>
      </c>
      <c r="B157" s="211" t="s">
        <v>750</v>
      </c>
      <c r="C157" s="211" t="s">
        <v>751</v>
      </c>
      <c r="D157" s="211" t="s">
        <v>752</v>
      </c>
      <c r="E157" s="211" t="s">
        <v>974</v>
      </c>
      <c r="F157" s="211"/>
      <c r="G157" s="211" t="s">
        <v>975</v>
      </c>
      <c r="H157" s="212">
        <v>4000</v>
      </c>
      <c r="I157" s="213">
        <v>4000</v>
      </c>
      <c r="J157" s="214">
        <v>20000</v>
      </c>
      <c r="K157" s="64"/>
      <c r="L157" s="64"/>
    </row>
    <row r="158" spans="1:12" x14ac:dyDescent="0.2">
      <c r="A158" s="210" t="s">
        <v>901</v>
      </c>
      <c r="B158" s="211" t="s">
        <v>750</v>
      </c>
      <c r="C158" s="211" t="s">
        <v>751</v>
      </c>
      <c r="D158" s="211" t="s">
        <v>752</v>
      </c>
      <c r="E158" s="211" t="s">
        <v>976</v>
      </c>
      <c r="F158" s="211"/>
      <c r="G158" s="211" t="s">
        <v>977</v>
      </c>
      <c r="H158" s="212">
        <v>300000</v>
      </c>
      <c r="I158" s="213">
        <v>300000</v>
      </c>
      <c r="J158" s="214">
        <v>300000</v>
      </c>
      <c r="K158" s="64"/>
      <c r="L158" s="64"/>
    </row>
    <row r="159" spans="1:12" x14ac:dyDescent="0.2">
      <c r="A159" s="210" t="s">
        <v>901</v>
      </c>
      <c r="B159" s="211" t="s">
        <v>750</v>
      </c>
      <c r="C159" s="211" t="s">
        <v>751</v>
      </c>
      <c r="D159" s="211" t="s">
        <v>752</v>
      </c>
      <c r="E159" s="211" t="s">
        <v>978</v>
      </c>
      <c r="F159" s="211"/>
      <c r="G159" s="211" t="s">
        <v>979</v>
      </c>
      <c r="H159" s="212">
        <v>350000</v>
      </c>
      <c r="I159" s="213">
        <v>289639</v>
      </c>
      <c r="J159" s="214">
        <v>350000</v>
      </c>
      <c r="K159" s="64"/>
      <c r="L159" s="64"/>
    </row>
    <row r="160" spans="1:12" x14ac:dyDescent="0.2">
      <c r="A160" s="255"/>
      <c r="B160" s="256"/>
      <c r="C160" s="256"/>
      <c r="D160" s="256"/>
      <c r="E160" s="256"/>
      <c r="F160" s="229"/>
      <c r="G160" s="229"/>
      <c r="H160" s="231"/>
      <c r="I160" s="232"/>
      <c r="J160" s="233"/>
      <c r="K160" s="64"/>
      <c r="L160" s="64"/>
    </row>
    <row r="161" spans="1:12" ht="15" x14ac:dyDescent="0.2">
      <c r="A161" s="203"/>
      <c r="B161" s="204"/>
      <c r="C161" s="204"/>
      <c r="D161" s="204"/>
      <c r="E161" s="204"/>
      <c r="F161" s="204"/>
      <c r="G161" s="145" t="s">
        <v>356</v>
      </c>
      <c r="H161" s="205"/>
      <c r="I161" s="205"/>
      <c r="J161" s="205">
        <f>SUM(J166+J162)</f>
        <v>27603000</v>
      </c>
      <c r="K161" s="64"/>
      <c r="L161" s="64"/>
    </row>
    <row r="162" spans="1:12" x14ac:dyDescent="0.2">
      <c r="A162" s="16"/>
      <c r="B162" s="234"/>
      <c r="C162" s="234"/>
      <c r="D162" s="234"/>
      <c r="E162" s="234"/>
      <c r="F162" s="234"/>
      <c r="G162" s="195" t="s">
        <v>361</v>
      </c>
      <c r="H162" s="239">
        <f>SUM(H163:H165)</f>
        <v>32089</v>
      </c>
      <c r="I162" s="239">
        <f>SUM(I163:I165)</f>
        <v>186626</v>
      </c>
      <c r="J162" s="240">
        <f>SUM(J163:J165)</f>
        <v>217000</v>
      </c>
      <c r="K162" s="64"/>
      <c r="L162" s="64"/>
    </row>
    <row r="163" spans="1:12" x14ac:dyDescent="0.2">
      <c r="A163" s="210" t="s">
        <v>892</v>
      </c>
      <c r="B163" s="211" t="s">
        <v>750</v>
      </c>
      <c r="C163" s="211" t="s">
        <v>751</v>
      </c>
      <c r="D163" s="211" t="s">
        <v>752</v>
      </c>
      <c r="E163" s="211" t="s">
        <v>980</v>
      </c>
      <c r="F163" s="211"/>
      <c r="G163" s="211" t="s">
        <v>981</v>
      </c>
      <c r="H163" s="212">
        <v>30000</v>
      </c>
      <c r="I163" s="213">
        <v>30000</v>
      </c>
      <c r="J163" s="214">
        <v>40000</v>
      </c>
      <c r="K163" s="64"/>
      <c r="L163" s="64"/>
    </row>
    <row r="164" spans="1:12" x14ac:dyDescent="0.2">
      <c r="A164" s="210" t="s">
        <v>908</v>
      </c>
      <c r="B164" s="211" t="s">
        <v>750</v>
      </c>
      <c r="C164" s="211" t="s">
        <v>751</v>
      </c>
      <c r="D164" s="211" t="s">
        <v>752</v>
      </c>
      <c r="E164" s="211" t="s">
        <v>982</v>
      </c>
      <c r="F164" s="211"/>
      <c r="G164" s="211" t="s">
        <v>983</v>
      </c>
      <c r="H164" s="212">
        <v>2089</v>
      </c>
      <c r="I164" s="213">
        <v>2089</v>
      </c>
      <c r="J164" s="214">
        <v>2000</v>
      </c>
      <c r="K164" s="64"/>
      <c r="L164" s="64"/>
    </row>
    <row r="165" spans="1:12" x14ac:dyDescent="0.2">
      <c r="A165" s="210" t="s">
        <v>908</v>
      </c>
      <c r="B165" s="211" t="s">
        <v>750</v>
      </c>
      <c r="C165" s="211" t="s">
        <v>751</v>
      </c>
      <c r="D165" s="211" t="s">
        <v>752</v>
      </c>
      <c r="E165" s="211" t="s">
        <v>984</v>
      </c>
      <c r="F165" s="211"/>
      <c r="G165" s="211" t="s">
        <v>985</v>
      </c>
      <c r="H165" s="212">
        <v>0</v>
      </c>
      <c r="I165" s="213">
        <v>154537</v>
      </c>
      <c r="J165" s="214">
        <v>175000</v>
      </c>
      <c r="K165" s="64"/>
      <c r="L165" s="64"/>
    </row>
    <row r="166" spans="1:12" x14ac:dyDescent="0.2">
      <c r="A166" s="329"/>
      <c r="B166" s="329"/>
      <c r="C166" s="329"/>
      <c r="D166" s="329"/>
      <c r="E166" s="329"/>
      <c r="F166" s="268"/>
      <c r="G166" s="195" t="s">
        <v>986</v>
      </c>
      <c r="H166" s="239">
        <f>SUM(H167:H168)</f>
        <v>27555000</v>
      </c>
      <c r="I166" s="239">
        <f>SUM(I167:I168)</f>
        <v>27355000</v>
      </c>
      <c r="J166" s="240">
        <f>SUM(J167:J168)</f>
        <v>27386000</v>
      </c>
      <c r="K166" s="64"/>
      <c r="L166" s="64"/>
    </row>
    <row r="167" spans="1:12" x14ac:dyDescent="0.2">
      <c r="A167" s="210" t="s">
        <v>908</v>
      </c>
      <c r="B167" s="211" t="s">
        <v>760</v>
      </c>
      <c r="C167" s="211" t="s">
        <v>751</v>
      </c>
      <c r="D167" s="211" t="s">
        <v>752</v>
      </c>
      <c r="E167" s="211" t="s">
        <v>987</v>
      </c>
      <c r="F167" s="211"/>
      <c r="G167" s="211" t="s">
        <v>988</v>
      </c>
      <c r="H167" s="212">
        <v>26445000</v>
      </c>
      <c r="I167" s="213">
        <v>26245000</v>
      </c>
      <c r="J167" s="214">
        <v>26276000</v>
      </c>
      <c r="K167" s="64"/>
      <c r="L167" s="64"/>
    </row>
    <row r="168" spans="1:12" x14ac:dyDescent="0.2">
      <c r="A168" s="210" t="s">
        <v>908</v>
      </c>
      <c r="B168" s="211" t="s">
        <v>877</v>
      </c>
      <c r="C168" s="211" t="s">
        <v>751</v>
      </c>
      <c r="D168" s="211" t="s">
        <v>752</v>
      </c>
      <c r="E168" s="211" t="s">
        <v>989</v>
      </c>
      <c r="F168" s="211"/>
      <c r="G168" s="211" t="s">
        <v>990</v>
      </c>
      <c r="H168" s="212">
        <v>1110000</v>
      </c>
      <c r="I168" s="213">
        <v>1110000</v>
      </c>
      <c r="J168" s="214">
        <v>1110000</v>
      </c>
      <c r="K168" s="64"/>
      <c r="L168" s="64"/>
    </row>
    <row r="175" spans="1:12" x14ac:dyDescent="0.2">
      <c r="I175" s="257"/>
      <c r="J175" s="258"/>
      <c r="K175" s="64"/>
      <c r="L175" s="64"/>
    </row>
    <row r="176" spans="1:12" x14ac:dyDescent="0.2">
      <c r="I176" s="215"/>
      <c r="J176" s="258"/>
      <c r="K176" s="64"/>
      <c r="L176" s="64"/>
    </row>
  </sheetData>
  <mergeCells count="12">
    <mergeCell ref="A166:E166"/>
    <mergeCell ref="A28:E28"/>
    <mergeCell ref="A33:E33"/>
    <mergeCell ref="A42:E42"/>
    <mergeCell ref="A65:E65"/>
    <mergeCell ref="A69:E69"/>
    <mergeCell ref="A104:E104"/>
    <mergeCell ref="A108:E108"/>
    <mergeCell ref="A116:E116"/>
    <mergeCell ref="A137:E137"/>
    <mergeCell ref="A148:E148"/>
    <mergeCell ref="A156:E156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 struktura 2015</vt:lpstr>
      <vt:lpstr>výdaje struktura 2015</vt:lpstr>
      <vt:lpstr>organizace města podrobněji</vt:lpstr>
      <vt:lpstr>VHČ struktura 2015</vt:lpstr>
    </vt:vector>
  </TitlesOfParts>
  <Company>Liberecka IS,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Karbanová Jana</dc:creator>
  <cp:lastModifiedBy>Karbanová Jana</cp:lastModifiedBy>
  <cp:lastPrinted>2015-01-30T11:21:18Z</cp:lastPrinted>
  <dcterms:created xsi:type="dcterms:W3CDTF">2014-11-03T11:45:36Z</dcterms:created>
  <dcterms:modified xsi:type="dcterms:W3CDTF">2015-02-09T11:46:51Z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